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0" yWindow="0" windowWidth="15300" windowHeight="6285"/>
  </bookViews>
  <sheets>
    <sheet name="1) Cover page" sheetId="13" r:id="rId1"/>
    <sheet name="2) Instructor matrix" sheetId="4" r:id="rId2"/>
    <sheet name="3) Timetable" sheetId="9" r:id="rId3"/>
    <sheet name="4) Pre-assignment" sheetId="3" r:id="rId4"/>
    <sheet name="5) Data" sheetId="2" r:id="rId5"/>
    <sheet name="6) Strategy preparation" sheetId="5" r:id="rId6"/>
    <sheet name="7) Negotiation goals per role" sheetId="6" r:id="rId7"/>
    <sheet name="8) Reflection and presentation" sheetId="17" r:id="rId8"/>
    <sheet name="9) Grading criteria" sheetId="7" r:id="rId9"/>
  </sheets>
  <externalReferences>
    <externalReference r:id="rId10"/>
  </externalReferences>
  <definedNames>
    <definedName name="_40_60_head_office_property" localSheetId="7">'[1]5) Data'!$J$14</definedName>
    <definedName name="_40_60_head_office_property">'5) Data'!$J$14</definedName>
    <definedName name="_40_60_property_HO" localSheetId="7">'[1]5) Data'!$J$10</definedName>
    <definedName name="_40_60_property_HO">'5) Data'!$J$10</definedName>
    <definedName name="_60_40_head_office_property" localSheetId="7">'[1]5) Data'!$J$15</definedName>
    <definedName name="_60_40_head_office_property">'5) Data'!$J$15</definedName>
    <definedName name="_60_40_property_HO" localSheetId="7">'[1]5) Data'!$J$11</definedName>
    <definedName name="_60_40_property_HO">'5) Data'!$J$11</definedName>
    <definedName name="CEOMemo">'5) Data'!$C$57</definedName>
    <definedName name="Identified_by_other" localSheetId="7">'[1]5) Data'!$J$5</definedName>
    <definedName name="Identified_by_other">'5) Data'!$J$5</definedName>
    <definedName name="Identified_by_self" localSheetId="7">'[1]5) Data'!$J$4</definedName>
    <definedName name="Identified_by_self">'5) Data'!$J$4</definedName>
    <definedName name="KCMemo">'5) Data'!$C$58</definedName>
    <definedName name="Memo1">'5) Data'!$C$51</definedName>
    <definedName name="Memo2">'5) Data'!$C$52</definedName>
    <definedName name="Memo3">'5) Data'!$C$53</definedName>
    <definedName name="Memo4">'5) Data'!$C$54</definedName>
    <definedName name="Memo5">'5) Data'!$C$55</definedName>
    <definedName name="Memo6">'5) Data'!$C$56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3" i="5" l="1"/>
  <c r="B11" i="5"/>
  <c r="W44" i="6" l="1"/>
  <c r="W48" i="6" l="1"/>
  <c r="AA30" i="6" l="1"/>
  <c r="M146" i="6"/>
  <c r="I102" i="6"/>
  <c r="I97" i="6"/>
  <c r="I145" i="6" s="1"/>
  <c r="AA36" i="6"/>
  <c r="AA35" i="6"/>
  <c r="AA34" i="6"/>
  <c r="W36" i="6"/>
  <c r="W35" i="6"/>
  <c r="W34" i="6"/>
  <c r="AA29" i="6"/>
  <c r="AA28" i="6"/>
  <c r="W30" i="6"/>
  <c r="W29" i="6"/>
  <c r="W28" i="6"/>
  <c r="E11" i="5" l="1"/>
  <c r="I33" i="6"/>
  <c r="I26" i="6"/>
  <c r="M33" i="6"/>
  <c r="M26" i="6"/>
  <c r="M48" i="6"/>
  <c r="I48" i="6"/>
  <c r="F27" i="6"/>
  <c r="F28" i="6"/>
  <c r="I5" i="6"/>
  <c r="I3" i="6"/>
  <c r="P3" i="6" s="1"/>
  <c r="W3" i="6" s="1"/>
  <c r="D29" i="5"/>
  <c r="A14" i="5"/>
  <c r="C29" i="5"/>
  <c r="C27" i="5"/>
  <c r="C25" i="5"/>
  <c r="C23" i="5"/>
  <c r="C21" i="5"/>
  <c r="C19" i="5"/>
  <c r="C51" i="2"/>
  <c r="C52" i="2"/>
  <c r="C53" i="2"/>
  <c r="C54" i="2"/>
  <c r="C55" i="2"/>
  <c r="C58" i="2"/>
  <c r="C57" i="2"/>
  <c r="B3" i="5"/>
  <c r="C3" i="5" s="1"/>
  <c r="D3" i="5" s="1"/>
  <c r="E3" i="5" s="1"/>
  <c r="B2" i="5"/>
  <c r="C2" i="5" s="1"/>
  <c r="D2" i="5" s="1"/>
  <c r="E2" i="5" s="1"/>
  <c r="E29" i="5" l="1"/>
  <c r="B16" i="5" l="1"/>
  <c r="A16" i="5"/>
  <c r="N53" i="6" l="1"/>
  <c r="M53" i="6"/>
  <c r="I53" i="6"/>
  <c r="I39" i="6"/>
  <c r="M152" i="6"/>
  <c r="M153" i="6"/>
  <c r="M151" i="6"/>
  <c r="M147" i="6"/>
  <c r="M148" i="6"/>
  <c r="M104" i="6"/>
  <c r="M105" i="6"/>
  <c r="M103" i="6"/>
  <c r="I104" i="6"/>
  <c r="I152" i="6" s="1"/>
  <c r="I105" i="6"/>
  <c r="I153" i="6" s="1"/>
  <c r="I103" i="6"/>
  <c r="I151" i="6" s="1"/>
  <c r="M99" i="6"/>
  <c r="M100" i="6"/>
  <c r="M98" i="6"/>
  <c r="I99" i="6"/>
  <c r="I147" i="6" s="1"/>
  <c r="I100" i="6"/>
  <c r="I148" i="6" s="1"/>
  <c r="I98" i="6"/>
  <c r="I146" i="6" s="1"/>
  <c r="M50" i="6"/>
  <c r="M51" i="6"/>
  <c r="M49" i="6"/>
  <c r="F53" i="6"/>
  <c r="F50" i="6"/>
  <c r="F51" i="6"/>
  <c r="F49" i="6"/>
  <c r="B50" i="6"/>
  <c r="I50" i="6" s="1"/>
  <c r="B51" i="6"/>
  <c r="I51" i="6" s="1"/>
  <c r="B49" i="6"/>
  <c r="I49" i="6" s="1"/>
  <c r="T35" i="6"/>
  <c r="T36" i="6"/>
  <c r="T34" i="6"/>
  <c r="P36" i="6"/>
  <c r="P35" i="6"/>
  <c r="P34" i="6"/>
  <c r="T30" i="6"/>
  <c r="T29" i="6"/>
  <c r="T28" i="6"/>
  <c r="P30" i="6"/>
  <c r="P29" i="6"/>
  <c r="P28" i="6"/>
  <c r="M37" i="6"/>
  <c r="F37" i="6"/>
  <c r="M28" i="6"/>
  <c r="M27" i="6"/>
  <c r="J16" i="2"/>
  <c r="B55" i="6" l="1"/>
  <c r="I55" i="6" s="1"/>
  <c r="M35" i="6" l="1"/>
  <c r="M34" i="6"/>
  <c r="F34" i="6" l="1"/>
  <c r="F35" i="6"/>
  <c r="B10" i="5"/>
  <c r="B9" i="5"/>
  <c r="B8" i="5"/>
  <c r="B7" i="5"/>
  <c r="A8" i="5"/>
  <c r="A9" i="5"/>
  <c r="A10" i="5"/>
  <c r="A7" i="5"/>
  <c r="B5" i="5"/>
  <c r="A5" i="5"/>
  <c r="C30" i="2"/>
  <c r="K4" i="9" s="1"/>
  <c r="C31" i="2"/>
  <c r="L4" i="9" s="1"/>
  <c r="C32" i="2"/>
  <c r="M4" i="9" s="1"/>
  <c r="C29" i="2"/>
  <c r="J4" i="9" s="1"/>
  <c r="C26" i="2"/>
  <c r="F4" i="9" s="1"/>
  <c r="C27" i="2"/>
  <c r="G4" i="9" s="1"/>
  <c r="C28" i="2"/>
  <c r="H4" i="9" s="1"/>
  <c r="C25" i="2"/>
  <c r="E4" i="9" s="1"/>
  <c r="C22" i="2"/>
  <c r="P4" i="9" s="1"/>
  <c r="C23" i="2"/>
  <c r="Q4" i="9" s="1"/>
  <c r="C24" i="2"/>
  <c r="R4" i="9" s="1"/>
  <c r="C21" i="2"/>
  <c r="O4" i="9" s="1"/>
  <c r="C20" i="2"/>
  <c r="N4" i="9" s="1"/>
  <c r="C19" i="2"/>
  <c r="H19" i="2" s="1"/>
  <c r="A19" i="2"/>
  <c r="A20" i="2" s="1"/>
  <c r="A21" i="2" s="1"/>
  <c r="A22" i="2" s="1"/>
  <c r="A23" i="2" s="1"/>
  <c r="A24" i="2" s="1"/>
  <c r="A25" i="2" s="1"/>
  <c r="A26" i="2" s="1"/>
  <c r="A27" i="2" s="1"/>
  <c r="A28" i="2" s="1"/>
  <c r="A29" i="2" s="1"/>
  <c r="A30" i="2" s="1"/>
  <c r="A31" i="2" s="1"/>
  <c r="A32" i="2" s="1"/>
  <c r="D33" i="2"/>
  <c r="A36" i="2"/>
  <c r="A37" i="2" s="1"/>
  <c r="A38" i="2" s="1"/>
  <c r="A39" i="2" s="1"/>
  <c r="A40" i="2" s="1"/>
  <c r="A41" i="2" s="1"/>
  <c r="A42" i="2" s="1"/>
  <c r="A43" i="2" s="1"/>
  <c r="A44" i="2" s="1"/>
  <c r="A45" i="2" s="1"/>
  <c r="D27" i="5" l="1"/>
  <c r="E27" i="5"/>
  <c r="D26" i="5"/>
  <c r="E26" i="5"/>
  <c r="D25" i="5"/>
  <c r="E25" i="5"/>
  <c r="D24" i="5"/>
  <c r="E24" i="5"/>
  <c r="D23" i="5"/>
  <c r="E23" i="5"/>
  <c r="D22" i="5"/>
  <c r="E22" i="5"/>
  <c r="D21" i="5"/>
  <c r="E21" i="5"/>
  <c r="D28" i="5"/>
  <c r="E28" i="5"/>
  <c r="I4" i="9"/>
  <c r="I12" i="6" l="1"/>
  <c r="P12" i="6" s="1"/>
  <c r="W12" i="6" s="1"/>
  <c r="B15" i="5" l="1"/>
  <c r="B14" i="5"/>
  <c r="H40" i="2"/>
  <c r="H36" i="2"/>
  <c r="H30" i="2"/>
  <c r="H28" i="2"/>
  <c r="H24" i="2"/>
  <c r="H22" i="2" l="1"/>
  <c r="H32" i="2"/>
  <c r="H31" i="2"/>
  <c r="H25" i="2"/>
  <c r="H27" i="2"/>
  <c r="H29" i="2"/>
  <c r="H33" i="2"/>
  <c r="H37" i="2"/>
  <c r="H26" i="2"/>
  <c r="H38" i="2"/>
  <c r="H34" i="2"/>
  <c r="H23" i="2"/>
  <c r="H35" i="2"/>
  <c r="H39" i="2"/>
  <c r="H20" i="2"/>
  <c r="H21" i="2"/>
  <c r="G20" i="2" l="1"/>
  <c r="G21" i="2" s="1"/>
  <c r="G22" i="2" s="1"/>
  <c r="G23" i="2" s="1"/>
  <c r="G24" i="2" s="1"/>
  <c r="G25" i="2" s="1"/>
  <c r="G26" i="2" s="1"/>
  <c r="G27" i="2" s="1"/>
  <c r="G28" i="2" s="1"/>
  <c r="G29" i="2" s="1"/>
  <c r="G30" i="2" s="1"/>
  <c r="G31" i="2" s="1"/>
  <c r="G32" i="2" s="1"/>
  <c r="G33" i="2" s="1"/>
  <c r="G34" i="2" s="1"/>
  <c r="G35" i="2" s="1"/>
  <c r="G36" i="2" s="1"/>
  <c r="G37" i="2" s="1"/>
  <c r="G38" i="2" s="1"/>
  <c r="G39" i="2" s="1"/>
  <c r="G40" i="2" s="1"/>
  <c r="G41" i="2" s="1"/>
  <c r="G42" i="2" s="1"/>
  <c r="G43" i="2" s="1"/>
  <c r="G44" i="2" s="1"/>
  <c r="G45" i="2" s="1"/>
  <c r="G46" i="2" s="1"/>
  <c r="G47" i="2" s="1"/>
  <c r="G48" i="2" s="1"/>
  <c r="G49" i="2" s="1"/>
  <c r="G50" i="2" s="1"/>
  <c r="G51" i="2" s="1"/>
  <c r="G52" i="2" s="1"/>
  <c r="G53" i="2" s="1"/>
  <c r="G54" i="2" s="1"/>
  <c r="G55" i="2" s="1"/>
  <c r="G56" i="2" s="1"/>
  <c r="G57" i="2" s="1"/>
  <c r="G58" i="2" s="1"/>
  <c r="G59" i="2" s="1"/>
  <c r="G60" i="2" s="1"/>
  <c r="G61" i="2" s="1"/>
  <c r="G62" i="2" s="1"/>
  <c r="G63" i="2" s="1"/>
  <c r="G64" i="2" s="1"/>
  <c r="H44" i="2" l="1"/>
  <c r="H46" i="2"/>
  <c r="H45" i="2"/>
  <c r="H56" i="2"/>
  <c r="H58" i="2"/>
  <c r="H57" i="2"/>
  <c r="H48" i="2"/>
  <c r="H47" i="2"/>
  <c r="H49" i="2"/>
  <c r="H60" i="2"/>
  <c r="H59" i="2"/>
  <c r="H61" i="2"/>
  <c r="H52" i="2"/>
  <c r="H51" i="2"/>
  <c r="H50" i="2"/>
  <c r="H64" i="2"/>
  <c r="H63" i="2"/>
  <c r="H62" i="2"/>
  <c r="H43" i="2"/>
  <c r="H42" i="2"/>
  <c r="H41" i="2"/>
  <c r="H55" i="2"/>
  <c r="H54" i="2"/>
  <c r="H53" i="2"/>
</calcChain>
</file>

<file path=xl/sharedStrings.xml><?xml version="1.0" encoding="utf-8"?>
<sst xmlns="http://schemas.openxmlformats.org/spreadsheetml/2006/main" count="576" uniqueCount="442">
  <si>
    <t>Property 1</t>
  </si>
  <si>
    <t>Property 2</t>
  </si>
  <si>
    <t>Property 3</t>
  </si>
  <si>
    <t>Property 4</t>
  </si>
  <si>
    <t>Property 5</t>
  </si>
  <si>
    <t>Property 6</t>
  </si>
  <si>
    <t>Property 7</t>
  </si>
  <si>
    <t>Property 8</t>
  </si>
  <si>
    <t>Stakeholder groups</t>
  </si>
  <si>
    <t>Key client 1</t>
  </si>
  <si>
    <t>Key client 2</t>
  </si>
  <si>
    <t>Lunch</t>
  </si>
  <si>
    <t>Deliverable</t>
  </si>
  <si>
    <t>Pass/ Fail. 10 best hand-ins receive 0.5 point bonus for assessment grade</t>
  </si>
  <si>
    <t>Strategy preparation</t>
  </si>
  <si>
    <t>Introduction</t>
  </si>
  <si>
    <t>Reflection in mixed groups</t>
  </si>
  <si>
    <t>Materials required</t>
  </si>
  <si>
    <t>Student deliverables</t>
  </si>
  <si>
    <t>Timing</t>
  </si>
  <si>
    <t>Other</t>
  </si>
  <si>
    <t>Short minutes of each meeting</t>
  </si>
  <si>
    <t>Concluding remarks</t>
  </si>
  <si>
    <t>Role reflection</t>
  </si>
  <si>
    <t>Chain 1</t>
  </si>
  <si>
    <t>Chain 2</t>
  </si>
  <si>
    <t>Titles</t>
  </si>
  <si>
    <t>General Manager</t>
  </si>
  <si>
    <t>Revenue Manager</t>
  </si>
  <si>
    <t>Sales and Marketing Manager</t>
  </si>
  <si>
    <t>Accor Hotels (Head Office)</t>
  </si>
  <si>
    <t>ibis budget Lyon La Part Dieu</t>
  </si>
  <si>
    <t>Lyon</t>
  </si>
  <si>
    <t>Economy Class</t>
  </si>
  <si>
    <t>Premiere Classe Lyon Centre Gare Part Dieu</t>
  </si>
  <si>
    <t>Ibis Lyon Centre Perrache</t>
  </si>
  <si>
    <t>Midscale Class</t>
  </si>
  <si>
    <t>Campanile Lyon Centre Gare Part Dieu</t>
  </si>
  <si>
    <t>Golden Tulip Lyon Millenaire</t>
  </si>
  <si>
    <t>St Priest</t>
  </si>
  <si>
    <t>Upper Midscale Class</t>
  </si>
  <si>
    <t>Mercure Lyon Centre Chateau Perrache</t>
  </si>
  <si>
    <t>Location</t>
  </si>
  <si>
    <t>STR class</t>
  </si>
  <si>
    <t>Opening date</t>
  </si>
  <si>
    <t>Rooms</t>
  </si>
  <si>
    <t>Louvre Hotels Group (Head Office)</t>
  </si>
  <si>
    <t>Bron</t>
  </si>
  <si>
    <t>Dear all, if we maintain the current rate structure and occupancy levels, we will not reach our EBITDA targets. We must do something!</t>
  </si>
  <si>
    <t>We must pick up the slack. Meet today at 2pm to discuss options. Unless we figure out something, our November performance will be a red flag.</t>
  </si>
  <si>
    <t>Regroup students per role, not stakeholder. List of questions to reflect on in those groups. Group discussion (6 large groups/ 10mins each)</t>
  </si>
  <si>
    <t>We spend too much in accommodation currently. See what you can do. Obviously, we do want to maintain basic quality, but we cant keep paying as much as we do right now.</t>
  </si>
  <si>
    <t>Time</t>
  </si>
  <si>
    <t>Session</t>
  </si>
  <si>
    <t>Ibis Styles Lyon Bron Eurexpo</t>
  </si>
  <si>
    <t>We are staring to lose market share. With the current rates we cannot maintain occupancy. We must lower rates!</t>
  </si>
  <si>
    <t>Presentation</t>
  </si>
  <si>
    <t>Pre-assignment</t>
  </si>
  <si>
    <t>Pass/Fail</t>
  </si>
  <si>
    <t>1. Accor Hotels</t>
  </si>
  <si>
    <t>2. Louvre Hotel Group</t>
  </si>
  <si>
    <t>3. Key Clients</t>
  </si>
  <si>
    <t>Individual</t>
  </si>
  <si>
    <t>Group</t>
  </si>
  <si>
    <t>Type</t>
  </si>
  <si>
    <t>Count</t>
  </si>
  <si>
    <t>Players</t>
  </si>
  <si>
    <t>Corporate Travel Manager</t>
  </si>
  <si>
    <t>Renault Trucks</t>
  </si>
  <si>
    <t>EuroNews</t>
  </si>
  <si>
    <t>The focus areas of each team member include:</t>
  </si>
  <si>
    <t>Focus on the right market</t>
  </si>
  <si>
    <t>Use of data given</t>
  </si>
  <si>
    <t>Points you receive</t>
  </si>
  <si>
    <t>Full name</t>
  </si>
  <si>
    <t>HO1</t>
  </si>
  <si>
    <t>HO2</t>
  </si>
  <si>
    <t>N/A</t>
  </si>
  <si>
    <t>Key client 3</t>
  </si>
  <si>
    <t>(note: zero rooms booked results in 0 points on both accounts)</t>
  </si>
  <si>
    <t>Key client 4</t>
  </si>
  <si>
    <t>Total</t>
  </si>
  <si>
    <t>Vice President of Marketing &amp; Sales</t>
  </si>
  <si>
    <t>Vice President of Business Development</t>
  </si>
  <si>
    <t>Senior Vice President of Pricing &amp; Revenue Management</t>
  </si>
  <si>
    <t>Corporate Travel Coordinator</t>
  </si>
  <si>
    <t>A</t>
  </si>
  <si>
    <t>Brief market study (individual)</t>
  </si>
  <si>
    <t>Hotel management team member (GM, RM, SM)</t>
  </si>
  <si>
    <t>- improvements that you identified</t>
  </si>
  <si>
    <t>Role</t>
  </si>
  <si>
    <t>First name</t>
  </si>
  <si>
    <t>Last name</t>
  </si>
  <si>
    <t>Hand-out negotiation goals</t>
  </si>
  <si>
    <t>Start negotiations</t>
  </si>
  <si>
    <t>Reflect on the meetings vs. your strategy and goals; prepare to present the reflection</t>
  </si>
  <si>
    <t>Stakeholder roles</t>
  </si>
  <si>
    <t>Biomerieux</t>
  </si>
  <si>
    <t>Sanofi-Pasteur</t>
  </si>
  <si>
    <t>Negotiation strategy preparation</t>
  </si>
  <si>
    <t>Negotiations</t>
  </si>
  <si>
    <t>Back in original groups, students reflect on their success during the meetings</t>
  </si>
  <si>
    <t>Presentation for the afternoon of key reflections</t>
  </si>
  <si>
    <t>Discussion; debate between stakeholders from different groups</t>
  </si>
  <si>
    <t>Pass/ Fail + bonus</t>
  </si>
  <si>
    <t>Presentation of reflections</t>
  </si>
  <si>
    <t>Reflection on negotiations</t>
  </si>
  <si>
    <t>Presentation of topics as per the detailed instructions</t>
  </si>
  <si>
    <t>No grade</t>
  </si>
  <si>
    <t xml:space="preserve">Compare your negotiation experiences with those of your counterparts in other groups; </t>
  </si>
  <si>
    <t>Player no</t>
  </si>
  <si>
    <t>Code</t>
  </si>
  <si>
    <t>Evaluation of negotiation success vs goals (successes, failures)</t>
  </si>
  <si>
    <t>Identification of reasons for the above</t>
  </si>
  <si>
    <t>"What would I have done differently"?</t>
  </si>
  <si>
    <t>Flow and quality of presentation</t>
  </si>
  <si>
    <t>Strategy presentation</t>
  </si>
  <si>
    <t>Identification of value from the expected perspective</t>
  </si>
  <si>
    <t>Relevance of market analysis</t>
  </si>
  <si>
    <t>Player</t>
  </si>
  <si>
    <t>Pricing strategy agreed</t>
  </si>
  <si>
    <t>B</t>
  </si>
  <si>
    <t>- improvements you did not identify</t>
  </si>
  <si>
    <r>
      <t xml:space="preserve">You have identified the following </t>
    </r>
    <r>
      <rPr>
        <b/>
        <sz val="11"/>
        <color theme="1"/>
        <rFont val="Calibri"/>
        <family val="2"/>
        <scheme val="minor"/>
      </rPr>
      <t>properties as lagging behind</t>
    </r>
    <r>
      <rPr>
        <sz val="11"/>
        <color theme="1"/>
        <rFont val="Calibri"/>
        <family val="2"/>
        <scheme val="minor"/>
      </rPr>
      <t xml:space="preserve"> the rest in your chain:</t>
    </r>
  </si>
  <si>
    <t>Properties you have the opportunity to meet:</t>
  </si>
  <si>
    <t>Getting complaints from clients about poor perceived value. Many of them ask for discounts and talk about choosing competitors. More worryingly, they give quite valid examples of how competition offers better value in terms of room quality, breakfast, and amenities. I thought I'd let you know.</t>
  </si>
  <si>
    <t>Our visitors have expressed doubts about the current hotels we use. Their concerns seem legitimate. See if you can either negotiate better rooms with them for the old prices, or find new properties that offer better value. We can't start paying a lot more than earlier, but the current situation is unsustainable. If we travel to our other offices, we do get better rooms...</t>
  </si>
  <si>
    <t>Corporate Travel team (A)</t>
  </si>
  <si>
    <t>Corporate Travel team (B)</t>
  </si>
  <si>
    <t>LN1</t>
  </si>
  <si>
    <t>FN1</t>
  </si>
  <si>
    <t>LN2</t>
  </si>
  <si>
    <t>LN3</t>
  </si>
  <si>
    <t>LN4</t>
  </si>
  <si>
    <t>LN5</t>
  </si>
  <si>
    <t>LN6</t>
  </si>
  <si>
    <t>LN7</t>
  </si>
  <si>
    <t>LN8</t>
  </si>
  <si>
    <t>LN9</t>
  </si>
  <si>
    <t>LN10</t>
  </si>
  <si>
    <t>LN11</t>
  </si>
  <si>
    <t>LN12</t>
  </si>
  <si>
    <t>LN13</t>
  </si>
  <si>
    <t>LN14</t>
  </si>
  <si>
    <t>LN15</t>
  </si>
  <si>
    <t>LN16</t>
  </si>
  <si>
    <t>LN17</t>
  </si>
  <si>
    <t>LN18</t>
  </si>
  <si>
    <t>LN19</t>
  </si>
  <si>
    <t>LN20</t>
  </si>
  <si>
    <t>LN21</t>
  </si>
  <si>
    <t>LN22</t>
  </si>
  <si>
    <t>LN23</t>
  </si>
  <si>
    <t>LN24</t>
  </si>
  <si>
    <t>LN25</t>
  </si>
  <si>
    <t>LN26</t>
  </si>
  <si>
    <t>LN27</t>
  </si>
  <si>
    <t>LN28</t>
  </si>
  <si>
    <t>LN29</t>
  </si>
  <si>
    <t>LN30</t>
  </si>
  <si>
    <t>LN31</t>
  </si>
  <si>
    <t>LN32</t>
  </si>
  <si>
    <t>LN33</t>
  </si>
  <si>
    <t>LN34</t>
  </si>
  <si>
    <t>LN35</t>
  </si>
  <si>
    <t>LN36</t>
  </si>
  <si>
    <t>LN37</t>
  </si>
  <si>
    <t>LN38</t>
  </si>
  <si>
    <t>LN39</t>
  </si>
  <si>
    <t>LN40</t>
  </si>
  <si>
    <t>LN41</t>
  </si>
  <si>
    <t>LN42</t>
  </si>
  <si>
    <t>LN43</t>
  </si>
  <si>
    <t>LN44</t>
  </si>
  <si>
    <t>LN45</t>
  </si>
  <si>
    <t>LN46</t>
  </si>
  <si>
    <t>FN2</t>
  </si>
  <si>
    <t>FN3</t>
  </si>
  <si>
    <t>FN4</t>
  </si>
  <si>
    <t>FN5</t>
  </si>
  <si>
    <t>FN6</t>
  </si>
  <si>
    <t>FN7</t>
  </si>
  <si>
    <t>FN8</t>
  </si>
  <si>
    <t>FN9</t>
  </si>
  <si>
    <t>FN10</t>
  </si>
  <si>
    <t>FN11</t>
  </si>
  <si>
    <t>FN12</t>
  </si>
  <si>
    <t>FN13</t>
  </si>
  <si>
    <t>FN14</t>
  </si>
  <si>
    <t>FN15</t>
  </si>
  <si>
    <t>FN16</t>
  </si>
  <si>
    <t>FN17</t>
  </si>
  <si>
    <t>FN18</t>
  </si>
  <si>
    <t>FN19</t>
  </si>
  <si>
    <t>FN20</t>
  </si>
  <si>
    <t>FN21</t>
  </si>
  <si>
    <t>FN22</t>
  </si>
  <si>
    <t>FN23</t>
  </si>
  <si>
    <t>FN24</t>
  </si>
  <si>
    <t>FN25</t>
  </si>
  <si>
    <t>FN26</t>
  </si>
  <si>
    <t>FN27</t>
  </si>
  <si>
    <t>FN28</t>
  </si>
  <si>
    <t>FN29</t>
  </si>
  <si>
    <t>FN30</t>
  </si>
  <si>
    <t>FN31</t>
  </si>
  <si>
    <t>FN32</t>
  </si>
  <si>
    <t>FN33</t>
  </si>
  <si>
    <t>FN34</t>
  </si>
  <si>
    <t>FN35</t>
  </si>
  <si>
    <t>FN36</t>
  </si>
  <si>
    <t>FN37</t>
  </si>
  <si>
    <t>FN38</t>
  </si>
  <si>
    <t>FN39</t>
  </si>
  <si>
    <t>FN40</t>
  </si>
  <si>
    <t>FN41</t>
  </si>
  <si>
    <t>FN42</t>
  </si>
  <si>
    <t>FN43</t>
  </si>
  <si>
    <t>FN44</t>
  </si>
  <si>
    <t>FN45</t>
  </si>
  <si>
    <t>FN46</t>
  </si>
  <si>
    <t>Student</t>
  </si>
  <si>
    <t>Introductory presentation to emphasize value-based pricing as the focus of the exercise</t>
  </si>
  <si>
    <t>5-minute presentation of the strategy as per guidelines, to be presented in the afternoon</t>
  </si>
  <si>
    <t xml:space="preserve">Emphasize the need to prepare the presentation during this time </t>
  </si>
  <si>
    <t>A handout with a list of stakeholders the group should meet, and the goals for the negotiations</t>
  </si>
  <si>
    <t>Strategy for negotiations</t>
  </si>
  <si>
    <t>Email one file at the end of the session per group</t>
  </si>
  <si>
    <t>See separate reflection guidelines given to students</t>
  </si>
  <si>
    <t xml:space="preserve">Leave room for discovery; "there are a few ground rules". What about canceling a contract, for example? Non-price discounts? </t>
  </si>
  <si>
    <t>Simultaneous discussions where instructors listen in.</t>
  </si>
  <si>
    <t>This time could also act as a buffer; if the reflections during the presentations are interesting and many questions are spurred, this part could be left out</t>
  </si>
  <si>
    <t>Short minutes of each meeting emailed at the end of the meeting</t>
  </si>
  <si>
    <t>Hand-in pre-game assessment by Monday 20:00</t>
  </si>
  <si>
    <t>Strategy agreed with HO / contracts with clients</t>
  </si>
  <si>
    <t xml:space="preserve">Reflection in five functional groups (Head offices; revenue managers; general managers; S&amp;M managers; 4 groups of KCs with one student per client in each group) </t>
  </si>
  <si>
    <t>Key Client 1</t>
  </si>
  <si>
    <t>Key Client 2</t>
  </si>
  <si>
    <t>Key Client 3</t>
  </si>
  <si>
    <t>Key Client 4</t>
  </si>
  <si>
    <t>Meetings with key clients (C)</t>
  </si>
  <si>
    <t>Meetings with key clients (D)</t>
  </si>
  <si>
    <t>C</t>
  </si>
  <si>
    <t>D</t>
  </si>
  <si>
    <t>Are there clear patterns in these?</t>
  </si>
  <si>
    <t>What do you think caused the differences?</t>
  </si>
  <si>
    <t>Best 10 reports - 0.5 point bonus:</t>
  </si>
  <si>
    <t>Hand out strategy preparation guidelines. Two versions of key client instructions to create different segments (A&amp;B; hand out according to coding)</t>
  </si>
  <si>
    <t>volume</t>
  </si>
  <si>
    <t>average rate change</t>
  </si>
  <si>
    <t>+5%</t>
  </si>
  <si>
    <t>property perspective</t>
  </si>
  <si>
    <t>property</t>
  </si>
  <si>
    <t>KC(A)</t>
  </si>
  <si>
    <t>KC(B)</t>
  </si>
  <si>
    <t>No deal</t>
  </si>
  <si>
    <t>per 1000 EUR invested</t>
  </si>
  <si>
    <t>No agreement would lead to a penalty of:</t>
  </si>
  <si>
    <t>points</t>
  </si>
  <si>
    <t>Improvements identified by property</t>
  </si>
  <si>
    <t>Improvements identified by head office</t>
  </si>
  <si>
    <t>HO</t>
  </si>
  <si>
    <t>Property C</t>
  </si>
  <si>
    <t>Property D</t>
  </si>
  <si>
    <t>Rate change vs current level</t>
  </si>
  <si>
    <t>Points database</t>
  </si>
  <si>
    <t>Negotiation topic</t>
  </si>
  <si>
    <t>Investment division (for property)</t>
  </si>
  <si>
    <t>Investment division (for head office)</t>
  </si>
  <si>
    <t>Rate</t>
  </si>
  <si>
    <t>HO-property ADR negotiation</t>
  </si>
  <si>
    <t>HO perspective</t>
  </si>
  <si>
    <t>CEO Chain 1</t>
  </si>
  <si>
    <t>CEO Chain 2</t>
  </si>
  <si>
    <t>Sébastien Bazin, CEO, Accor Hotels</t>
  </si>
  <si>
    <t>Pierre-Frédéric Roulot, CEO, Louvre Hotels Group</t>
  </si>
  <si>
    <t>The presentation should have two main components:</t>
  </si>
  <si>
    <t>When reflecting on your negotiations, please consider the following questions:</t>
  </si>
  <si>
    <t>Reflection guideline</t>
  </si>
  <si>
    <t>1. Description: What happened during the negotiations?</t>
  </si>
  <si>
    <t>Evaluation</t>
  </si>
  <si>
    <t>Before the session</t>
  </si>
  <si>
    <t>Date</t>
  </si>
  <si>
    <t>15 min</t>
  </si>
  <si>
    <t>2. Feeling: What were you thinking and feeling during the negotiations? Did you live in the moment</t>
  </si>
  <si>
    <t xml:space="preserve"> or think about the strategy defined earlier?</t>
  </si>
  <si>
    <t xml:space="preserve">3. Evaluation: What went well during the play for your group? What went poorly? </t>
  </si>
  <si>
    <t xml:space="preserve">6. Action: If you faced the same situation now, knowing what you just experienced, </t>
  </si>
  <si>
    <t>what would you do differently?</t>
  </si>
  <si>
    <t xml:space="preserve">2) reflection, using the above reflection model. The reflection should start by presenting </t>
  </si>
  <si>
    <t>Gibbs G (2013) Learning by Doing. Oxford Brookes University: Oxford.</t>
  </si>
  <si>
    <t>(adapted from the Gibbs reflection model, Gibbs, 2013)</t>
  </si>
  <si>
    <t>Final presentation outline</t>
  </si>
  <si>
    <t>For example, if you feel that one of the important aspects of the market is its seasonality, support the seasonality pattern with STR data or other sources that describe how demand in Lyon fluctuates between seasons, what those seasons are, and what likely causes these fluctuations.</t>
  </si>
  <si>
    <t>Role play pre-assignment: Lyon market research</t>
  </si>
  <si>
    <t>Deadline, submission and grading:</t>
  </si>
  <si>
    <r>
      <rPr>
        <u/>
        <sz val="11"/>
        <color theme="1"/>
        <rFont val="Calibri"/>
        <family val="2"/>
        <scheme val="minor"/>
      </rPr>
      <t xml:space="preserve">Deliverable as the pre-assignment: </t>
    </r>
    <r>
      <rPr>
        <sz val="11"/>
        <color theme="1"/>
        <rFont val="Calibri"/>
        <family val="2"/>
        <scheme val="minor"/>
      </rPr>
      <t>One-page analysis about the Lyon hotel market. It must highlight 3 aspects of the market you find most noteworthy or important from a hotel perspective. Each aspect must be supported with a paragraph of text that justifies why you highlighted the aspect in question, including in-text references to indicate facts. Provide a reference list at the end.</t>
    </r>
  </si>
  <si>
    <t>Kyriad Lyon Bron Eurexpo Le Cottage</t>
  </si>
  <si>
    <t>Dates</t>
  </si>
  <si>
    <t>Memo1</t>
  </si>
  <si>
    <t>Memo2</t>
  </si>
  <si>
    <t>Memo3</t>
  </si>
  <si>
    <t>Memo4</t>
  </si>
  <si>
    <t>Memo5</t>
  </si>
  <si>
    <t>Memo6</t>
  </si>
  <si>
    <t>CEOMemo</t>
  </si>
  <si>
    <t>KCMemo</t>
  </si>
  <si>
    <t>the day before the play</t>
  </si>
  <si>
    <r>
      <t xml:space="preserve">In case negotiation results do not equal the given values, round them according to normal rounding rules. </t>
    </r>
    <r>
      <rPr>
        <b/>
        <sz val="11"/>
        <color theme="1"/>
        <rFont val="Calibri"/>
        <family val="2"/>
        <scheme val="minor"/>
      </rPr>
      <t>Negotiating better rates or higher volumes than indicated above does not lead to additional points.</t>
    </r>
  </si>
  <si>
    <t>In case negotiation results do not equal the given values, round them according to normal rounding rules. Negotiating a better outcome than indicated above does not lead to additional points.</t>
  </si>
  <si>
    <t>Average rate adjustments vs. current rates</t>
  </si>
  <si>
    <t>Agreed investments (up to 100kEUR)</t>
  </si>
  <si>
    <t>Split of investment cost</t>
  </si>
  <si>
    <r>
      <t xml:space="preserve">After the negotiation session is over, count the number of points you received using the excel sheet and report total points as part of your reflection. The points themselves do not define your grade. Instead, they are designed to help you reflect on your negotiation success. </t>
    </r>
    <r>
      <rPr>
        <b/>
        <sz val="11"/>
        <color theme="1"/>
        <rFont val="Calibri"/>
        <family val="2"/>
        <scheme val="minor"/>
      </rPr>
      <t>If the instructions appear unclear, contact the teacher for advice!</t>
    </r>
  </si>
  <si>
    <t>DURING THE NEGOTIATION PREPARATION SESSION, BEFORE THE ACTUAL NEGOTIATIONS</t>
  </si>
  <si>
    <t>START:</t>
  </si>
  <si>
    <t>properties would improve value for the key clients and make them willing to</t>
  </si>
  <si>
    <t>patronize or pay more for those properties.</t>
  </si>
  <si>
    <t>You are expected to meet with your head office (1), and all the key clients (4).</t>
  </si>
  <si>
    <t>You are expected to meet with all the properties in your chain (4).</t>
  </si>
  <si>
    <t xml:space="preserve">You are expected to meet with as many hotels (up to all 8) as you like. </t>
  </si>
  <si>
    <t>Meetings with hotels</t>
  </si>
  <si>
    <t>NEGOTIATION INSTRUCTIONS FOR HEAD OFFICES</t>
  </si>
  <si>
    <t>NEGOTIATION INSTRUCTIONS FOR HOTELS</t>
  </si>
  <si>
    <t>NEGOTIATION INSTRUCTIONS FOR KEY CLIENTS (A)</t>
  </si>
  <si>
    <t xml:space="preserve">For example, if you agreed to spend 60 kEUR on investments you identified, and 10 kEUR </t>
  </si>
  <si>
    <t>on investments the hotel identified, you would receive 3x60 + 1x10 = 190 points.</t>
  </si>
  <si>
    <t>on investments the head office identified, you would receive 3x60 + 1x10 = 190 points.</t>
  </si>
  <si>
    <t>40% head-office/ 60% property</t>
  </si>
  <si>
    <t>60% head-office/ 40% property</t>
  </si>
  <si>
    <t>40% property/ 60% head-office</t>
  </si>
  <si>
    <t>60% property/ 40% head-office</t>
  </si>
  <si>
    <r>
      <t xml:space="preserve">Meet with some or all of the </t>
    </r>
    <r>
      <rPr>
        <b/>
        <sz val="11"/>
        <color theme="1"/>
        <rFont val="Calibri"/>
        <family val="2"/>
        <scheme val="minor"/>
      </rPr>
      <t>key client</t>
    </r>
    <r>
      <rPr>
        <sz val="11"/>
        <color theme="1"/>
        <rFont val="Calibri"/>
        <family val="2"/>
        <scheme val="minor"/>
      </rPr>
      <t>s to discuss what kind of investments in your</t>
    </r>
  </si>
  <si>
    <t>It is your task to propose such meetings, as such information directly from the client</t>
  </si>
  <si>
    <t>G1</t>
  </si>
  <si>
    <t>G2</t>
  </si>
  <si>
    <t>G3</t>
  </si>
  <si>
    <t>You must meet with all the four properties in your chain with three goals (G1-G3):</t>
  </si>
  <si>
    <t>In the meeting with your head office you have three goals (G1-G3):</t>
  </si>
  <si>
    <t>NEGOTIATION INSTRUCTIONS FOR KEY CLIENTS (B)</t>
  </si>
  <si>
    <r>
      <t xml:space="preserve">The GM and the RM work together on defining the compset. The GM carries the final responsibility over pricing decisions and formulation of the pricing strategy after consulting with the team. </t>
    </r>
    <r>
      <rPr>
        <sz val="11"/>
        <color theme="1"/>
        <rFont val="Calibri"/>
        <family val="2"/>
        <scheme val="minor"/>
      </rPr>
      <t xml:space="preserve">The GM is there to ensure the profitability of the property. It would be relatively simple for a property to cover operational costs in the short term, but ensuring sustainable profits in the long run is a challenge due to the fixed-cost heavy structure of the business. The GM must consider the larger impact of any value-based pricing decisions on the property in the long run. </t>
    </r>
    <r>
      <rPr>
        <b/>
        <sz val="11"/>
        <color theme="1"/>
        <rFont val="Calibri"/>
        <family val="2"/>
        <scheme val="minor"/>
      </rPr>
      <t/>
    </r>
  </si>
  <si>
    <t xml:space="preserve">In addition to meeting with your head office, you must meet with the four key client to try to secure room contracts for the year. Propose meetings with all four key clients. They may or may not accept to see you, but continue until you have most meetings agreed. </t>
  </si>
  <si>
    <t>Assume that you already had a contract with the key client earlier. Therefore, you do not need to discuss absolute room rates, but rate changes compared to previous contract. Your negotiation should focus on G1) the % change of rates compared to the earlier contract and G2) the number of rooms you sell.</t>
  </si>
  <si>
    <t>You will receive points according to the following tables:</t>
  </si>
  <si>
    <t>Room volume</t>
  </si>
  <si>
    <t>40% property/60% HO</t>
  </si>
  <si>
    <t>60% property/40% HO</t>
  </si>
  <si>
    <t>40% HO/60% property</t>
  </si>
  <si>
    <t>60% HO/40% property</t>
  </si>
  <si>
    <t>The GM has the overview of the hotel. While all team members need to contribute to this, the GM should keep the relationship between the value the hotel can offer now (and with potential future investments), and any rate changes, clearly in mind. Higher rates have to be justified with more value to the customer.</t>
  </si>
  <si>
    <t>A key point that you will need to agree is how much the current benchmark rates of the hotel in question are adjusted towards those that you have analyzed in your price-value matrices. Your possible outcomes and their values to you are the following:</t>
  </si>
  <si>
    <t>Meetings with head office</t>
  </si>
  <si>
    <r>
      <t xml:space="preserve">Your second task is to </t>
    </r>
    <r>
      <rPr>
        <b/>
        <sz val="11"/>
        <color theme="1"/>
        <rFont val="Calibri"/>
        <family val="2"/>
        <scheme val="minor"/>
      </rPr>
      <t>negotiate (G3) value-based rate structure adjustments</t>
    </r>
    <r>
      <rPr>
        <sz val="11"/>
        <color theme="1"/>
        <rFont val="Calibri"/>
        <family val="2"/>
        <scheme val="minor"/>
      </rPr>
      <t xml:space="preserve"> on the basis of the price-value matrices for each of the four properties vs their current benchmark rate. This amounts to your group pricing strategy for optimizing the revenue for all four properties as a whole. </t>
    </r>
  </si>
  <si>
    <r>
      <t xml:space="preserve">Your second task is to </t>
    </r>
    <r>
      <rPr>
        <b/>
        <sz val="11"/>
        <color theme="1"/>
        <rFont val="Calibri"/>
        <family val="2"/>
        <scheme val="minor"/>
      </rPr>
      <t>negotiate (G3) average rate structure adjustments</t>
    </r>
    <r>
      <rPr>
        <sz val="11"/>
        <color theme="1"/>
        <rFont val="Calibri"/>
        <family val="2"/>
        <scheme val="minor"/>
      </rPr>
      <t xml:space="preserve"> on the basis of value that you propose through the investments. These average changes should be then reflected in your meetings with the key clients.</t>
    </r>
  </si>
  <si>
    <t xml:space="preserve"> A key point that you will need to agree is how much the current benchmark rates will be adjusted. Your possible outcomes and their value to you are the following:</t>
  </si>
  <si>
    <t>The goals for each meeting type follow. Your counterpart has the same negotiation points.</t>
  </si>
  <si>
    <t>DURING THE NEGOTIATION PREPARATION SESSION, BEFORE THE ACTUAL NEGOTIATIONS START:</t>
  </si>
  <si>
    <t>1) the strategy and negotiation tactic developed before the interactive part.</t>
  </si>
  <si>
    <t>the teams' points summary. Points earned are not a grading criteria; they forms a basis for reflection.</t>
  </si>
  <si>
    <t>The purpose of reflection is to learn to perform better in future similar situations.</t>
  </si>
  <si>
    <t>Reflection in groups according to role (if time)</t>
  </si>
  <si>
    <t>Sharing of learning</t>
  </si>
  <si>
    <t>Were you able to consider value when discussing investments and/or rates?</t>
  </si>
  <si>
    <t>4. Analysis: Did you manage to work according to your strategy? Did the hotel investments appear</t>
  </si>
  <si>
    <t xml:space="preserve"> interesting (value providing) to the key clients?</t>
  </si>
  <si>
    <t>5. Conclusion: Are there alternative ways you could have acted in? As a team, or as an individual.</t>
  </si>
  <si>
    <t>I just received a message from HO. We haven't done enough, and our troubles have been noticed at the HO. They will be here tomorrow to discuss pricing strategy. We must come up with investments that increase the value customers perceive in our hotel. Meet you at 10am.</t>
  </si>
  <si>
    <r>
      <t xml:space="preserve">Your first task is to </t>
    </r>
    <r>
      <rPr>
        <b/>
        <sz val="11"/>
        <color theme="1"/>
        <rFont val="Calibri"/>
        <family val="2"/>
        <scheme val="minor"/>
      </rPr>
      <t>negotiate investments</t>
    </r>
    <r>
      <rPr>
        <sz val="11"/>
        <color theme="1"/>
        <rFont val="Calibri"/>
        <family val="2"/>
        <scheme val="minor"/>
      </rPr>
      <t xml:space="preserve"> in the property or its services s to allow more customer value to be created by the property. The amount of investment has been capped at €100,000 (maximum amount). 
Key points to agree on are (G1) what the money is spent on, and (G2) how the cost is divided between the head office and the property. Propose investments that you identified as important to create value for customers and note their cost. 
Your possible negotiation outcomes are the following:</t>
    </r>
  </si>
  <si>
    <r>
      <t xml:space="preserve">You need a total 800 room nights for the year. You must negotiate on two goals: G1) room rate changes and G2) room volumes. 
</t>
    </r>
    <r>
      <rPr>
        <b/>
        <sz val="11"/>
        <color theme="1"/>
        <rFont val="Calibri"/>
        <family val="2"/>
        <scheme val="minor"/>
      </rPr>
      <t>When agreeing on these, consider the value the property can bring to you (the services and facilities it offers) and the arguments of the hotel.</t>
    </r>
  </si>
  <si>
    <t>is very valuable to you. You will be able to use this when negotiating investments with</t>
  </si>
  <si>
    <r>
      <t xml:space="preserve">You may analyze any hotels in the market that match the category you are interested in, but you should focus particularly on the ones as indicated below, as you will later have an opportunity to negotiate rates with them. Obviously, any information from other properties can be used to support your value-based pricing argumentation. Customer comments from sources such as TripAdvisor will serve as great inputs for this. </t>
    </r>
    <r>
      <rPr>
        <b/>
        <sz val="11"/>
        <color theme="1"/>
        <rFont val="Calibri"/>
        <family val="2"/>
        <scheme val="minor"/>
      </rPr>
      <t>Your task is to investigate the value each hotel can provide to you, and the investments (e.g. a pool or improved service) that you would expect for the hotel to represent better value, and possibly justify higher rates.</t>
    </r>
  </si>
  <si>
    <t>In your presentation, show examples of attributes that bring you value, and include potential additional attributes (services and facilities) that would bring you extra value. Focus on the hotels that interest you most as a client.</t>
  </si>
  <si>
    <r>
      <t xml:space="preserve">The SM manager </t>
    </r>
    <r>
      <rPr>
        <b/>
        <sz val="11"/>
        <color theme="1"/>
        <rFont val="Calibri"/>
        <family val="2"/>
        <scheme val="minor"/>
      </rPr>
      <t>focuses on the clients</t>
    </r>
    <r>
      <rPr>
        <sz val="11"/>
        <color theme="1"/>
        <rFont val="Calibri"/>
        <family val="2"/>
        <scheme val="minor"/>
      </rPr>
      <t xml:space="preserve">. His/her primary task is to </t>
    </r>
    <r>
      <rPr>
        <b/>
        <sz val="11"/>
        <color theme="1"/>
        <rFont val="Calibri"/>
        <family val="2"/>
        <scheme val="minor"/>
      </rPr>
      <t>understand customer behavior and preferences, and know what they are willing to pay</t>
    </r>
    <r>
      <rPr>
        <sz val="11"/>
        <color theme="1"/>
        <rFont val="Calibri"/>
        <family val="2"/>
        <scheme val="minor"/>
      </rPr>
      <t xml:space="preserve">. SM manager </t>
    </r>
    <r>
      <rPr>
        <b/>
        <sz val="11"/>
        <color theme="1"/>
        <rFont val="Calibri"/>
        <family val="2"/>
        <scheme val="minor"/>
      </rPr>
      <t>is in contact</t>
    </r>
    <r>
      <rPr>
        <sz val="11"/>
        <color theme="1"/>
        <rFont val="Calibri"/>
        <family val="2"/>
        <scheme val="minor"/>
      </rPr>
      <t xml:space="preserve"> with the key clients and works toward </t>
    </r>
    <r>
      <rPr>
        <b/>
        <sz val="11"/>
        <color theme="1"/>
        <rFont val="Calibri"/>
        <family val="2"/>
        <scheme val="minor"/>
      </rPr>
      <t>securing contract</t>
    </r>
    <r>
      <rPr>
        <sz val="11"/>
        <color theme="1"/>
        <rFont val="Calibri"/>
        <family val="2"/>
        <scheme val="minor"/>
      </rPr>
      <t xml:space="preserve"> for the hotel. Furthermore, the </t>
    </r>
    <r>
      <rPr>
        <b/>
        <sz val="11"/>
        <color theme="1"/>
        <rFont val="Calibri"/>
        <family val="2"/>
        <scheme val="minor"/>
      </rPr>
      <t>definition of customer segments</t>
    </r>
    <r>
      <rPr>
        <sz val="11"/>
        <color theme="1"/>
        <rFont val="Calibri"/>
        <family val="2"/>
        <scheme val="minor"/>
      </rPr>
      <t xml:space="preserve"> for the property relies on the SM.</t>
    </r>
  </si>
  <si>
    <r>
      <t xml:space="preserve">The Lyon market lacks in performance compared to other significant French cities (Paris, Marseille, Lille, Bordeaux). Out of this group, your area is the weakest in terms of both occupancy and ADR. You must </t>
    </r>
    <r>
      <rPr>
        <b/>
        <i/>
        <sz val="11"/>
        <color theme="1"/>
        <rFont val="Calibri"/>
        <family val="2"/>
        <scheme val="minor"/>
      </rPr>
      <t xml:space="preserve">revise your offering </t>
    </r>
    <r>
      <rPr>
        <i/>
        <sz val="11"/>
        <color theme="1"/>
        <rFont val="Calibri"/>
        <family val="2"/>
        <scheme val="minor"/>
      </rPr>
      <t xml:space="preserve">as a group based on principles of customer value, and bring the performance up to par with the rest of the cities. </t>
    </r>
    <r>
      <rPr>
        <b/>
        <i/>
        <sz val="11"/>
        <color theme="1"/>
        <rFont val="Calibri"/>
        <family val="2"/>
        <scheme val="minor"/>
      </rPr>
      <t xml:space="preserve">I expect a plan with a buy-in from the properties </t>
    </r>
    <r>
      <rPr>
        <i/>
        <sz val="11"/>
        <color theme="1"/>
        <rFont val="Calibri"/>
        <family val="2"/>
        <scheme val="minor"/>
      </rPr>
      <t>by March 3.</t>
    </r>
  </si>
  <si>
    <t>The purpose of this session is to prepare a general strategy that will guide your tactics in the next phase.</t>
  </si>
  <si>
    <t>Lowering rates would lead to a price war. Our competition will be able to last longer than us in that case. No to lowering rates. Let's develop a campaign and add free breakfast to room rate when booked through our site, while maintaining current rate structure. You have some leeway in negotiating with TOP 10 clients.</t>
  </si>
  <si>
    <r>
      <t xml:space="preserve">The RM, in addition to working on the compset, focuses </t>
    </r>
    <r>
      <rPr>
        <b/>
        <sz val="11"/>
        <color theme="1"/>
        <rFont val="Calibri"/>
        <family val="2"/>
        <scheme val="minor"/>
      </rPr>
      <t>primarily on justifying the value the property can provide in return for the rates. His/her role includes evaluation of rates between the compset and the property, and suggestions to GM on how to proceed.</t>
    </r>
    <r>
      <rPr>
        <sz val="11"/>
        <color theme="1"/>
        <rFont val="Calibri"/>
        <family val="2"/>
        <scheme val="minor"/>
      </rPr>
      <t xml:space="preserve"> The balance between occupancy and ADR is a key consideration for the RM. He/she also is the expert on the details of the Lyon market in terms of special events and other occasions that impact pricing.</t>
    </r>
  </si>
  <si>
    <t>In your presentation, show examples of attributes of your hotel you believe your customers value, and new attributes (services or facilities) you believe they would appreciate. A key challenge of value based pricing is how to communicate the value to the customer to justify the rate.</t>
  </si>
  <si>
    <r>
      <t xml:space="preserve">You may analyze any hotels in the market that match the category you are interested in, but you should focus particularly on the ones that are part of the game, as you will later have an opportunity to negotiate rates with them. Obviously, any information from other properties can be used to support your value-based pricing argumentation. Customer comments from sources such as TripAdvisor will also serve as great inputs for this. </t>
    </r>
    <r>
      <rPr>
        <b/>
        <sz val="11"/>
        <color theme="1"/>
        <rFont val="Calibri"/>
        <family val="2"/>
        <scheme val="minor"/>
      </rPr>
      <t>Your task is to investigate the value each hotel can provide to you, and the investments in improved facilities or services that you would expect for the hotel to represent better value, and possibly justify higher rates.</t>
    </r>
  </si>
  <si>
    <t>Choose one person in each meeting to keep short minutes, and send the minutes with the point calculation sheet to the instructor when all the meetings are over.</t>
  </si>
  <si>
    <t>the hotels. Add this information also to your presentation.</t>
  </si>
  <si>
    <t>The head offices will initiate these meetings. Add this information to your presentation.</t>
  </si>
  <si>
    <t xml:space="preserve">In addition to meeting with your head office, you must meet with the four key clients to try to secure room contracts for the year. Propose meetings with all four key clients. They may or may not accept to see you, but continue until you have most meetings agreed. </t>
  </si>
  <si>
    <t>Please see the PPT for more detail.</t>
  </si>
  <si>
    <r>
      <rPr>
        <sz val="11"/>
        <color rgb="FFFF0000"/>
        <rFont val="Calibri"/>
        <family val="2"/>
        <scheme val="minor"/>
      </rPr>
      <t xml:space="preserve">Hotels: </t>
    </r>
    <r>
      <rPr>
        <sz val="11"/>
        <color theme="1"/>
        <rFont val="Calibri"/>
        <family val="2"/>
        <scheme val="minor"/>
      </rPr>
      <t>How did you choose investments you proposed to your head office?</t>
    </r>
  </si>
  <si>
    <r>
      <rPr>
        <sz val="11"/>
        <color rgb="FFFF0000"/>
        <rFont val="Calibri"/>
        <family val="2"/>
        <scheme val="minor"/>
      </rPr>
      <t>Key clients:</t>
    </r>
    <r>
      <rPr>
        <sz val="11"/>
        <color theme="1"/>
        <rFont val="Calibri"/>
        <family val="2"/>
        <scheme val="minor"/>
      </rPr>
      <t xml:space="preserve"> Did you find the hotel investments to bring value to you? </t>
    </r>
    <r>
      <rPr>
        <b/>
        <sz val="11"/>
        <color theme="1"/>
        <rFont val="Calibri"/>
        <family val="2"/>
        <scheme val="minor"/>
      </rPr>
      <t>Give a short example</t>
    </r>
  </si>
  <si>
    <t xml:space="preserve"> of why/ why not.</t>
  </si>
  <si>
    <t>Were you able to convince the hotels of your views on the investments?</t>
  </si>
  <si>
    <r>
      <rPr>
        <sz val="11"/>
        <color rgb="FFFF0000"/>
        <rFont val="Calibri"/>
        <family val="2"/>
        <scheme val="minor"/>
      </rPr>
      <t>Head offices</t>
    </r>
    <r>
      <rPr>
        <sz val="11"/>
        <color theme="1"/>
        <rFont val="Calibri"/>
        <family val="2"/>
        <scheme val="minor"/>
      </rPr>
      <t>: Did you discuss investments/ value with the key clients before the negotiations?</t>
    </r>
  </si>
  <si>
    <t>The head offices of each chain will contact you to discuss what kind of investments in their hotels would increase value that you perceive in their hotels. Give your insights to the head offices based on your strategic preparation.</t>
  </si>
  <si>
    <t xml:space="preserve">Prepare for the role by first reading relevant literature that introduces you to value-based pricing and its introduction in hotels: Van der Rest, J.I,, Roper, A., &amp; Wang, X.L. (2018). Why is a change of company pricing policy so hard to implement? International Journal of Hospitality Management, 69, 30-40. </t>
  </si>
  <si>
    <t xml:space="preserve">Deadline: </t>
  </si>
  <si>
    <t>Email a Word or PDF file to:</t>
  </si>
  <si>
    <t>Hand out instructions for the strategy session. Work in groups.</t>
  </si>
  <si>
    <t>The role play and its organization; hand out the folders</t>
  </si>
  <si>
    <t>Pre-assignment hand-in</t>
  </si>
  <si>
    <t>Students may, but don’t have to, use PowerPoint or similar</t>
  </si>
  <si>
    <t>FOR INSTRUCTOR USE</t>
  </si>
  <si>
    <t>Prepare a strategy for the meetings based on your previous work and the additional goals handed out.</t>
  </si>
  <si>
    <t>Meetings according to instructions: Each property with head office, and each property with key clients.</t>
  </si>
  <si>
    <t xml:space="preserve">On the Teams folder you will find an STR register of Lyon properties, their sizes and classes as defined by STR, as well as trend reports of the Lyon market for economy and midscale properties and a pipeline report of future supply in the city. Use any additional resources, such as Lyon chamber of commerce, hotel websites, OTAs etc. to find additional information on the market and analyze it (for example, pricing and customer reviews). </t>
  </si>
  <si>
    <t>Assignment grading: This is a pass/fail -assignment (in other words, you have to submit to pass, but there wont be a separate grade). The authors of the ten best reports will receive an individual 0.5 point bonus added to their final role play grades.</t>
  </si>
  <si>
    <t>Choose properties from each chain and propose meetings with them. The properties may accept or decline your request; in the latter case you must propose new meetings until you manage to meet with at least three properties from each chain. The organization of the meetings is up to you.</t>
  </si>
  <si>
    <t>References:</t>
  </si>
  <si>
    <t>Consider also the following question:</t>
  </si>
  <si>
    <t xml:space="preserve">Gimme a Better Price! 
A Negotiation Role Play on B2B Pricing in Hotel Revenue Management
</t>
  </si>
  <si>
    <t>Authors:</t>
  </si>
  <si>
    <t xml:space="preserve">Role play </t>
  </si>
  <si>
    <t>Negotiation reflection</t>
  </si>
  <si>
    <t>Students may continue preparing the presentations during lunch</t>
  </si>
  <si>
    <t>Tell students to monitor their emails during the day in case of additional information. Even if not used, this gives an option to redirect the play if need be in case the location allows students to spread</t>
  </si>
  <si>
    <t>The groups may not have the time to meet everyone they intend to, or everyone may not wish to meet them. More meetings may also take place</t>
  </si>
  <si>
    <t>Key reflection sharing + closing</t>
  </si>
  <si>
    <t>60 min</t>
  </si>
  <si>
    <t>90 min</t>
  </si>
  <si>
    <t>Share key learnings of the day</t>
  </si>
  <si>
    <t>Prepare final presentation</t>
  </si>
  <si>
    <t>End of day</t>
  </si>
  <si>
    <t>Send narrated final presentation</t>
  </si>
  <si>
    <t>OPTIONAL EXTRA REFLECTION IF TIME</t>
  </si>
  <si>
    <t>Evaluation of the role play</t>
  </si>
  <si>
    <t>Thoroughness of data collection</t>
  </si>
  <si>
    <t>What kind of similarities and differences can you spot?</t>
  </si>
  <si>
    <t>Reflection on learning during the game</t>
  </si>
  <si>
    <t>Submit narrated presentation by end of day</t>
  </si>
  <si>
    <t>Pass/fail evaluation w an individual bonus for approximately top 10 students</t>
  </si>
  <si>
    <t>Presentation preparation</t>
  </si>
  <si>
    <t>75 min</t>
  </si>
  <si>
    <t>According to separate questions</t>
  </si>
  <si>
    <t>Outcomes</t>
  </si>
  <si>
    <t>You are about to start in a new role in the hotel industry in Lyon. To prepare for your new job in the best possible way, you want to research the market you are about to enter.</t>
  </si>
  <si>
    <t>Below you will find the goals you must pursue during your negotiations. For each outcome, you receive the amount of points stated in the tables. Your negotiation partner does not know these amounts, and it is in your interest to keep them confidential. You have ample time to conduct negotiations; you do not need to rush into decisions, there is time for several meetings with a counterpart if you like.</t>
  </si>
  <si>
    <r>
      <t xml:space="preserve">Your first task is to </t>
    </r>
    <r>
      <rPr>
        <b/>
        <sz val="11"/>
        <color theme="1"/>
        <rFont val="Calibri"/>
        <family val="2"/>
        <scheme val="minor"/>
      </rPr>
      <t>negotiate investments</t>
    </r>
    <r>
      <rPr>
        <sz val="11"/>
        <color theme="1"/>
        <rFont val="Calibri"/>
        <family val="2"/>
        <scheme val="minor"/>
      </rPr>
      <t xml:space="preserve"> in the property or its services to allow more customer value to be created by the property. The amount of investment has been capped at €100,000 (maximum amount). 
Key points to agree on are (G1) what the money is spent on, and (G2) how the cost is divided between the hotel and the head office. Propose investments that you identified as important to create value for customers and note their cost. 
Your possible negotiation outcomes are the following:</t>
    </r>
  </si>
  <si>
    <t>During your negotiations, keep in mind the investments in facilities or services that are aimed at creating value for the customers and use these to argue for your rates.</t>
  </si>
  <si>
    <t>Assume that you already have an earlier contract with the hotel. Your negotiation should focus on number of rooms you buy and the % change of prices compared to the earlier contract. You do not need to discuss absolute prices.</t>
  </si>
  <si>
    <t>Deliverable: a  presentation on the topics as described during the introduction.</t>
  </si>
  <si>
    <t>You may not have time to meet with all 8 properties, and you may choose which to meet. The properties do not know any of this, and you may decline their meeting requests. You may also be negotiating with one to put pressure on another one (which you consider your main interest). However, you do need to meet your own room contracting targets (given to you later).</t>
  </si>
  <si>
    <t>You represent a company that wishes to accommodate business client travelers from other locations. While budget is a concern, the hotels should be midscale, though preferably in upper midscale. The guests must enjoy their visits, though upscale is certainly not expected. Price matters, but for good customer value provided you are willing to pay a premium.</t>
  </si>
  <si>
    <t>You represent a company that wishes to accommodate its staff that has travelled to the head office from other branches in economy or cheap midscale hotels. Clean rooms, possibility for breakfast, and a gym/ sports facility for the guests are your main expectations; anything else is bonus. Thus price is the main driver, and you are interested in the lower-end of hotels in terms of pricing. You are particularly sensitive to basic room functions in relation to price. You are a professional that is not easily talked under the table by a hotel Sales Manager.</t>
  </si>
  <si>
    <r>
      <t xml:space="preserve">As a management team, your task is to </t>
    </r>
    <r>
      <rPr>
        <b/>
        <sz val="11"/>
        <color theme="1"/>
        <rFont val="Calibri"/>
        <family val="2"/>
        <scheme val="minor"/>
      </rPr>
      <t>(1) define your compset and customer segments</t>
    </r>
    <r>
      <rPr>
        <sz val="11"/>
        <color theme="1"/>
        <rFont val="Calibri"/>
        <family val="2"/>
        <scheme val="minor"/>
      </rPr>
      <t xml:space="preserve">,  (2) </t>
    </r>
    <r>
      <rPr>
        <b/>
        <sz val="11"/>
        <color theme="1"/>
        <rFont val="Calibri"/>
        <family val="2"/>
        <scheme val="minor"/>
      </rPr>
      <t xml:space="preserve">identify key investments </t>
    </r>
    <r>
      <rPr>
        <sz val="11"/>
        <color theme="1"/>
        <rFont val="Calibri"/>
        <family val="2"/>
        <scheme val="minor"/>
      </rPr>
      <t>that must be made in your hotel to create more value for your customers given the competitors' offerings</t>
    </r>
    <r>
      <rPr>
        <b/>
        <sz val="11"/>
        <color theme="1"/>
        <rFont val="Calibri"/>
        <family val="2"/>
        <scheme val="minor"/>
      </rPr>
      <t xml:space="preserve"> along with their approximate costs</t>
    </r>
    <r>
      <rPr>
        <sz val="11"/>
        <color theme="1"/>
        <rFont val="Calibri"/>
        <family val="2"/>
        <scheme val="minor"/>
      </rPr>
      <t xml:space="preserve">, and </t>
    </r>
    <r>
      <rPr>
        <b/>
        <sz val="11"/>
        <color theme="1"/>
        <rFont val="Calibri"/>
        <family val="2"/>
        <scheme val="minor"/>
      </rPr>
      <t xml:space="preserve">(3) </t>
    </r>
    <r>
      <rPr>
        <sz val="11"/>
        <color theme="1"/>
        <rFont val="Calibri"/>
        <family val="2"/>
        <scheme val="minor"/>
      </rPr>
      <t xml:space="preserve">evaluate current rate differences between the compset and your property and </t>
    </r>
    <r>
      <rPr>
        <b/>
        <sz val="11"/>
        <color theme="1"/>
        <rFont val="Calibri"/>
        <family val="2"/>
        <scheme val="minor"/>
      </rPr>
      <t>suggest overall adjustment (increase/ decrease) to your rate structure relying on the value you can provide for your guests.</t>
    </r>
  </si>
  <si>
    <r>
      <rPr>
        <b/>
        <sz val="11"/>
        <color theme="1"/>
        <rFont val="Calibri"/>
        <family val="2"/>
        <scheme val="minor"/>
      </rPr>
      <t>F</t>
    </r>
    <r>
      <rPr>
        <sz val="11"/>
        <color theme="1"/>
        <rFont val="Calibri"/>
        <family val="2"/>
        <scheme val="minor"/>
      </rPr>
      <t xml:space="preserve">ocus on the current market situation and compare the properties in your chain with key competitors in each segment. Use a value-price matrix to evaluate whether your hotels are optimally placed against competition, and identify changes you would like to create in terms of hotel price levels and the value they offer to customers. 
</t>
    </r>
    <r>
      <rPr>
        <b/>
        <sz val="11"/>
        <color theme="1"/>
        <rFont val="Calibri"/>
        <family val="2"/>
        <scheme val="minor"/>
      </rPr>
      <t>Get prepared to argue for (1) investments along with their costs</t>
    </r>
    <r>
      <rPr>
        <sz val="11"/>
        <color theme="1"/>
        <rFont val="Calibri"/>
        <family val="2"/>
        <scheme val="minor"/>
      </rPr>
      <t xml:space="preserve"> that will improve value to customers, and </t>
    </r>
    <r>
      <rPr>
        <b/>
        <sz val="11"/>
        <color theme="1"/>
        <rFont val="Calibri"/>
        <family val="2"/>
        <scheme val="minor"/>
      </rPr>
      <t>(2)</t>
    </r>
    <r>
      <rPr>
        <sz val="11"/>
        <color theme="1"/>
        <rFont val="Calibri"/>
        <family val="2"/>
        <scheme val="minor"/>
      </rPr>
      <t xml:space="preserve"> </t>
    </r>
    <r>
      <rPr>
        <b/>
        <sz val="11"/>
        <color theme="1"/>
        <rFont val="Calibri"/>
        <family val="2"/>
        <scheme val="minor"/>
      </rPr>
      <t>value-based pricing adjustments (increasing or decreasing the overall rates of a specific property)</t>
    </r>
    <r>
      <rPr>
        <sz val="11"/>
        <color theme="1"/>
        <rFont val="Calibri"/>
        <family val="2"/>
        <scheme val="minor"/>
      </rPr>
      <t xml:space="preserve"> that in your view will enhance the combined revenues earned by all properties together. </t>
    </r>
  </si>
  <si>
    <t>In value-based pricing, the focus is on the value a hotel can offer to the customer. Higher value allows higher rate, and vice versa. Your task is to plan the right attributes of value for each type of property in your chain so that you can attract customers in each segment.
In your strategy presentation, present examples of attributes (for each property) you believe that clients value, both existing and potential attributes (such as additional services or facilities)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</si>
</sst>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mm\ yyyy"/>
  </numFmts>
  <fonts count="19" x14ac:knownFonts="1">
    <font>
      <sz val="11"/>
      <color theme="1"/>
      <name val="Calibri"/>
      <family val="2"/>
      <scheme val="minor"/>
    </font>
    <font>
      <b/>
      <sz val="11"/>
      <color theme="1"/>
      <name val="Calibri"/>
      <family val="2"/>
      <scheme val="minor"/>
    </font>
    <font>
      <sz val="11"/>
      <color theme="0"/>
      <name val="Calibri"/>
      <family val="2"/>
      <scheme val="minor"/>
    </font>
    <font>
      <sz val="10"/>
      <name val="Arial"/>
      <family val="2"/>
    </font>
    <font>
      <i/>
      <sz val="11"/>
      <color theme="1"/>
      <name val="Calibri"/>
      <family val="2"/>
      <scheme val="minor"/>
    </font>
    <font>
      <u/>
      <sz val="11"/>
      <color theme="1"/>
      <name val="Calibri"/>
      <family val="2"/>
      <scheme val="minor"/>
    </font>
    <font>
      <b/>
      <sz val="11"/>
      <color rgb="FFFF0000"/>
      <name val="Calibri"/>
      <family val="2"/>
      <scheme val="minor"/>
    </font>
    <font>
      <b/>
      <i/>
      <sz val="11"/>
      <color theme="1"/>
      <name val="Calibri"/>
      <family val="2"/>
      <scheme val="minor"/>
    </font>
    <font>
      <i/>
      <sz val="11"/>
      <name val="Calibri"/>
      <family val="2"/>
      <scheme val="minor"/>
    </font>
    <font>
      <sz val="11"/>
      <color rgb="FFFF0000"/>
      <name val="Calibri"/>
      <family val="2"/>
      <scheme val="minor"/>
    </font>
    <font>
      <b/>
      <u/>
      <sz val="11"/>
      <color theme="1"/>
      <name val="Calibri"/>
      <family val="2"/>
      <scheme val="minor"/>
    </font>
    <font>
      <sz val="11"/>
      <color theme="1"/>
      <name val="Calibri"/>
      <family val="2"/>
      <scheme val="minor"/>
    </font>
    <font>
      <sz val="12"/>
      <color theme="1"/>
      <name val="Times New Roman"/>
      <family val="1"/>
    </font>
    <font>
      <sz val="11"/>
      <color theme="1"/>
      <name val="Times New Roman"/>
      <family val="1"/>
    </font>
    <font>
      <sz val="12"/>
      <color theme="1"/>
      <name val="Calibri"/>
      <family val="2"/>
      <scheme val="minor"/>
    </font>
    <font>
      <sz val="11"/>
      <color theme="4" tint="-0.249977111117893"/>
      <name val="Calibri"/>
      <family val="2"/>
      <scheme val="minor"/>
    </font>
    <font>
      <sz val="10"/>
      <color theme="4" tint="-0.249977111117893"/>
      <name val="Arial"/>
      <family val="2"/>
    </font>
    <font>
      <sz val="11"/>
      <color rgb="FF00B050"/>
      <name val="Calibri"/>
      <family val="2"/>
      <scheme val="minor"/>
    </font>
    <font>
      <b/>
      <sz val="14"/>
      <color theme="1"/>
      <name val="Times New Roman"/>
      <family val="1"/>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17">
    <border>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auto="1"/>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9" fontId="11" fillId="0" borderId="0" applyFont="0" applyFill="0" applyBorder="0" applyAlignment="0" applyProtection="0"/>
  </cellStyleXfs>
  <cellXfs count="180">
    <xf numFmtId="0" fontId="0" fillId="0" borderId="0" xfId="0"/>
    <xf numFmtId="0" fontId="0" fillId="0" borderId="0" xfId="0" applyAlignment="1">
      <alignment wrapText="1"/>
    </xf>
    <xf numFmtId="0" fontId="0" fillId="0" borderId="0" xfId="0" applyBorder="1"/>
    <xf numFmtId="0" fontId="0" fillId="0" borderId="0" xfId="0" applyAlignment="1">
      <alignment vertical="top" wrapText="1"/>
    </xf>
    <xf numFmtId="0" fontId="0" fillId="0" borderId="0" xfId="0" applyAlignment="1">
      <alignment vertical="top"/>
    </xf>
    <xf numFmtId="0" fontId="0" fillId="0" borderId="2" xfId="0" applyBorder="1"/>
    <xf numFmtId="0" fontId="0" fillId="0" borderId="2" xfId="0" applyBorder="1" applyAlignment="1">
      <alignment wrapText="1"/>
    </xf>
    <xf numFmtId="0" fontId="0" fillId="0" borderId="0" xfId="0" applyBorder="1" applyAlignment="1">
      <alignment vertical="top" wrapText="1"/>
    </xf>
    <xf numFmtId="0" fontId="1" fillId="0" borderId="0" xfId="0" applyFont="1" applyBorder="1" applyAlignment="1">
      <alignment horizontal="left" vertical="top"/>
    </xf>
    <xf numFmtId="20" fontId="0" fillId="0" borderId="2" xfId="0" applyNumberFormat="1" applyBorder="1" applyAlignment="1">
      <alignment horizontal="right" vertical="top"/>
    </xf>
    <xf numFmtId="0" fontId="0" fillId="0" borderId="2" xfId="0" applyBorder="1" applyAlignment="1">
      <alignment vertical="top" wrapText="1"/>
    </xf>
    <xf numFmtId="20" fontId="0" fillId="0" borderId="2" xfId="0" applyNumberFormat="1" applyBorder="1" applyAlignment="1">
      <alignment vertical="top"/>
    </xf>
    <xf numFmtId="0" fontId="0" fillId="0" borderId="2" xfId="0" applyBorder="1" applyAlignment="1">
      <alignment vertical="top"/>
    </xf>
    <xf numFmtId="20" fontId="0" fillId="0" borderId="5" xfId="0" applyNumberFormat="1" applyBorder="1" applyAlignment="1">
      <alignment vertical="top"/>
    </xf>
    <xf numFmtId="0" fontId="0" fillId="0" borderId="5" xfId="0" applyBorder="1" applyAlignment="1">
      <alignment vertical="top" wrapText="1"/>
    </xf>
    <xf numFmtId="0" fontId="0" fillId="0" borderId="5" xfId="0" applyBorder="1" applyAlignment="1">
      <alignment vertical="top"/>
    </xf>
    <xf numFmtId="0" fontId="0" fillId="0" borderId="5" xfId="0" applyBorder="1" applyAlignment="1">
      <alignment horizontal="left" vertical="top" wrapText="1"/>
    </xf>
    <xf numFmtId="0" fontId="2" fillId="0" borderId="0" xfId="0" applyFont="1" applyBorder="1"/>
    <xf numFmtId="0" fontId="2" fillId="0" borderId="2" xfId="0" applyFont="1" applyBorder="1"/>
    <xf numFmtId="0" fontId="0" fillId="0" borderId="3" xfId="0" applyBorder="1" applyAlignment="1">
      <alignment horizontal="center" vertical="top" wrapText="1"/>
    </xf>
    <xf numFmtId="0" fontId="0" fillId="0" borderId="2" xfId="0" applyFill="1" applyBorder="1" applyAlignment="1">
      <alignment horizontal="center"/>
    </xf>
    <xf numFmtId="0" fontId="0" fillId="0" borderId="4" xfId="0" applyBorder="1" applyAlignment="1">
      <alignment horizontal="center" vertical="top"/>
    </xf>
    <xf numFmtId="0" fontId="0" fillId="0" borderId="0" xfId="0" applyFill="1" applyBorder="1" applyAlignment="1">
      <alignment horizontal="center"/>
    </xf>
    <xf numFmtId="0" fontId="1" fillId="0" borderId="0" xfId="0" applyFont="1"/>
    <xf numFmtId="0" fontId="6" fillId="0" borderId="0" xfId="0" applyFont="1"/>
    <xf numFmtId="0" fontId="1" fillId="0" borderId="10" xfId="0" applyFont="1" applyBorder="1" applyAlignment="1">
      <alignment wrapText="1"/>
    </xf>
    <xf numFmtId="0" fontId="0" fillId="0" borderId="11" xfId="0" applyBorder="1" applyAlignment="1">
      <alignment wrapText="1"/>
    </xf>
    <xf numFmtId="0" fontId="0" fillId="0" borderId="12" xfId="0" applyBorder="1" applyAlignment="1">
      <alignment wrapText="1"/>
    </xf>
    <xf numFmtId="0" fontId="0" fillId="0" borderId="0" xfId="0" applyBorder="1" applyAlignment="1">
      <alignment vertical="top"/>
    </xf>
    <xf numFmtId="0" fontId="4" fillId="0" borderId="0" xfId="0" applyFont="1" applyBorder="1" applyAlignment="1">
      <alignment vertical="top" wrapText="1"/>
    </xf>
    <xf numFmtId="0" fontId="4" fillId="0" borderId="0" xfId="0" applyFont="1" applyBorder="1" applyAlignment="1">
      <alignment vertical="top"/>
    </xf>
    <xf numFmtId="0" fontId="5" fillId="0" borderId="0" xfId="0" applyFont="1"/>
    <xf numFmtId="0" fontId="0" fillId="0" borderId="0" xfId="0" applyAlignment="1">
      <alignment horizontal="left" vertical="top" wrapText="1"/>
    </xf>
    <xf numFmtId="0" fontId="0" fillId="0" borderId="0" xfId="0" applyAlignment="1">
      <alignment horizontal="left" wrapText="1"/>
    </xf>
    <xf numFmtId="9" fontId="0" fillId="0" borderId="0" xfId="0" applyNumberFormat="1"/>
    <xf numFmtId="0" fontId="0" fillId="0" borderId="0" xfId="0" applyAlignment="1">
      <alignment horizontal="right" vertical="top" wrapText="1"/>
    </xf>
    <xf numFmtId="0" fontId="0" fillId="0" borderId="0" xfId="0" applyAlignment="1">
      <alignment horizontal="right"/>
    </xf>
    <xf numFmtId="0" fontId="1" fillId="0" borderId="0" xfId="0" applyFont="1" applyBorder="1" applyAlignment="1">
      <alignment vertical="top"/>
    </xf>
    <xf numFmtId="0" fontId="3" fillId="0" borderId="0" xfId="0" applyFont="1" applyFill="1" applyBorder="1" applyAlignment="1">
      <alignment horizontal="left" vertical="top"/>
    </xf>
    <xf numFmtId="0" fontId="0" fillId="0" borderId="0" xfId="0" applyAlignment="1"/>
    <xf numFmtId="0" fontId="0" fillId="0" borderId="0" xfId="0" applyAlignment="1">
      <alignment horizontal="left" wrapText="1"/>
    </xf>
    <xf numFmtId="0" fontId="0" fillId="2" borderId="0" xfId="0" applyFont="1" applyFill="1" applyBorder="1"/>
    <xf numFmtId="0" fontId="0" fillId="0" borderId="0" xfId="0" applyFont="1"/>
    <xf numFmtId="0" fontId="6" fillId="0" borderId="2" xfId="0" applyFont="1" applyBorder="1"/>
    <xf numFmtId="0" fontId="1" fillId="0" borderId="11" xfId="0" applyFont="1" applyBorder="1" applyAlignment="1">
      <alignment wrapText="1"/>
    </xf>
    <xf numFmtId="0" fontId="0" fillId="0" borderId="5" xfId="0" applyBorder="1" applyAlignment="1">
      <alignment horizontal="center" vertical="top"/>
    </xf>
    <xf numFmtId="0" fontId="0" fillId="0" borderId="6" xfId="0" applyBorder="1" applyAlignment="1">
      <alignment horizontal="center" vertical="top"/>
    </xf>
    <xf numFmtId="0" fontId="3" fillId="0" borderId="0" xfId="0" applyFont="1" applyFill="1" applyBorder="1" applyAlignment="1">
      <alignment horizontal="left"/>
    </xf>
    <xf numFmtId="0" fontId="0" fillId="0" borderId="0" xfId="0" applyAlignment="1">
      <alignment horizontal="left"/>
    </xf>
    <xf numFmtId="0" fontId="4" fillId="0" borderId="0" xfId="0" applyFont="1"/>
    <xf numFmtId="0" fontId="0" fillId="0" borderId="0" xfId="0" applyAlignment="1">
      <alignment vertical="top" wrapText="1"/>
    </xf>
    <xf numFmtId="0" fontId="0" fillId="0" borderId="0" xfId="0" applyAlignment="1">
      <alignment vertical="top" wrapText="1"/>
    </xf>
    <xf numFmtId="0" fontId="0" fillId="0" borderId="0" xfId="0" applyAlignment="1">
      <alignment horizontal="left" vertical="top" wrapText="1"/>
    </xf>
    <xf numFmtId="0" fontId="1" fillId="0" borderId="0" xfId="0" applyFont="1" applyAlignment="1">
      <alignment horizontal="right"/>
    </xf>
    <xf numFmtId="0" fontId="0" fillId="0" borderId="0" xfId="0" applyFill="1" applyAlignment="1">
      <alignment vertical="top"/>
    </xf>
    <xf numFmtId="0" fontId="0" fillId="0" borderId="0" xfId="0" applyFill="1"/>
    <xf numFmtId="9" fontId="0" fillId="0" borderId="0" xfId="0" quotePrefix="1" applyNumberFormat="1" applyFill="1" applyAlignment="1">
      <alignment vertical="top"/>
    </xf>
    <xf numFmtId="9" fontId="0" fillId="0" borderId="0" xfId="0" applyNumberFormat="1" applyFill="1"/>
    <xf numFmtId="9" fontId="0" fillId="0" borderId="0" xfId="0" applyNumberFormat="1" applyFill="1" applyAlignment="1">
      <alignment vertical="top"/>
    </xf>
    <xf numFmtId="0" fontId="0" fillId="0" borderId="0" xfId="0" applyFill="1" applyAlignment="1">
      <alignment vertical="top" wrapText="1"/>
    </xf>
    <xf numFmtId="0" fontId="0" fillId="0" borderId="0" xfId="0" quotePrefix="1" applyFill="1"/>
    <xf numFmtId="0" fontId="1" fillId="0" borderId="0" xfId="0" applyFont="1" applyAlignment="1">
      <alignment horizontal="right" vertical="top"/>
    </xf>
    <xf numFmtId="0" fontId="0" fillId="0" borderId="0" xfId="0" applyFill="1" applyAlignment="1">
      <alignment vertical="top" wrapText="1"/>
    </xf>
    <xf numFmtId="0" fontId="0" fillId="0" borderId="0" xfId="0" applyBorder="1" applyAlignment="1"/>
    <xf numFmtId="0" fontId="1" fillId="0" borderId="0" xfId="0" applyFont="1" applyBorder="1" applyAlignment="1">
      <alignment vertical="top" wrapText="1"/>
    </xf>
    <xf numFmtId="0" fontId="1" fillId="0" borderId="0" xfId="0" applyFont="1" applyBorder="1" applyAlignment="1"/>
    <xf numFmtId="0" fontId="8" fillId="0" borderId="0" xfId="0" applyFont="1" applyBorder="1" applyAlignment="1">
      <alignment vertical="top" wrapText="1"/>
    </xf>
    <xf numFmtId="0" fontId="10" fillId="0" borderId="0" xfId="0" applyFont="1" applyBorder="1" applyAlignment="1">
      <alignment vertical="top"/>
    </xf>
    <xf numFmtId="0" fontId="1" fillId="0" borderId="0" xfId="0" applyFont="1" applyAlignment="1">
      <alignment vertical="top"/>
    </xf>
    <xf numFmtId="0" fontId="1" fillId="0" borderId="0" xfId="0" applyFont="1" applyAlignment="1"/>
    <xf numFmtId="0" fontId="9" fillId="0" borderId="0" xfId="0" applyFont="1"/>
    <xf numFmtId="0" fontId="0" fillId="0" borderId="2" xfId="0" applyBorder="1" applyAlignment="1">
      <alignment horizontal="center"/>
    </xf>
    <xf numFmtId="0" fontId="6" fillId="0" borderId="2" xfId="0" applyFont="1" applyBorder="1" applyAlignment="1">
      <alignment horizontal="center"/>
    </xf>
    <xf numFmtId="0" fontId="6" fillId="0" borderId="2" xfId="0" applyFont="1" applyBorder="1" applyAlignment="1">
      <alignment horizontal="left"/>
    </xf>
    <xf numFmtId="0" fontId="0" fillId="0" borderId="0" xfId="0" applyBorder="1" applyAlignment="1">
      <alignment horizontal="left"/>
    </xf>
    <xf numFmtId="0" fontId="0" fillId="0" borderId="0" xfId="0" applyFill="1" applyBorder="1" applyAlignment="1">
      <alignment horizontal="left"/>
    </xf>
    <xf numFmtId="0" fontId="0" fillId="0" borderId="2" xfId="0" applyFill="1" applyBorder="1" applyAlignment="1">
      <alignment horizontal="left"/>
    </xf>
    <xf numFmtId="0" fontId="0" fillId="0" borderId="4" xfId="0" applyBorder="1" applyAlignment="1">
      <alignment horizontal="center" vertical="center" wrapText="1"/>
    </xf>
    <xf numFmtId="0" fontId="0" fillId="0" borderId="5" xfId="0" applyBorder="1" applyAlignment="1">
      <alignment horizontal="center" vertical="center"/>
    </xf>
    <xf numFmtId="9" fontId="0" fillId="0" borderId="3" xfId="0" applyNumberFormat="1" applyBorder="1" applyAlignment="1">
      <alignment horizontal="center" vertical="center" wrapText="1"/>
    </xf>
    <xf numFmtId="0" fontId="0" fillId="0" borderId="3" xfId="0" applyBorder="1" applyAlignment="1">
      <alignment horizontal="center" vertical="center" wrapText="1"/>
    </xf>
    <xf numFmtId="0" fontId="0" fillId="0" borderId="4" xfId="0" applyFill="1" applyBorder="1" applyAlignment="1">
      <alignment horizontal="center" vertical="center" wrapText="1"/>
    </xf>
    <xf numFmtId="0" fontId="0" fillId="0" borderId="3" xfId="0" applyFill="1" applyBorder="1" applyAlignment="1">
      <alignment horizontal="center" vertical="center" wrapText="1"/>
    </xf>
    <xf numFmtId="9" fontId="0" fillId="0" borderId="9" xfId="0" applyNumberFormat="1" applyFill="1" applyBorder="1" applyAlignment="1">
      <alignment horizontal="center" vertical="center" wrapText="1"/>
    </xf>
    <xf numFmtId="0" fontId="0" fillId="0" borderId="9" xfId="0" applyFill="1" applyBorder="1" applyAlignment="1">
      <alignment horizontal="center" vertical="center" wrapText="1"/>
    </xf>
    <xf numFmtId="0" fontId="0" fillId="0" borderId="13" xfId="0" applyFill="1" applyBorder="1" applyAlignment="1">
      <alignment horizontal="center" vertical="center" wrapText="1"/>
    </xf>
    <xf numFmtId="0" fontId="0" fillId="0" borderId="16" xfId="0" applyBorder="1" applyAlignment="1">
      <alignment horizontal="center" vertical="center" wrapText="1"/>
    </xf>
    <xf numFmtId="0" fontId="0" fillId="0" borderId="16" xfId="0" applyFill="1" applyBorder="1" applyAlignment="1">
      <alignment horizontal="center" vertical="center" wrapText="1"/>
    </xf>
    <xf numFmtId="0" fontId="2" fillId="0" borderId="0" xfId="0" applyFont="1" applyFill="1" applyBorder="1"/>
    <xf numFmtId="0" fontId="2" fillId="0" borderId="0" xfId="0" applyFont="1" applyBorder="1" applyAlignment="1">
      <alignment vertical="top"/>
    </xf>
    <xf numFmtId="9" fontId="0" fillId="0" borderId="0" xfId="0" applyNumberFormat="1" applyAlignment="1">
      <alignment horizontal="right"/>
    </xf>
    <xf numFmtId="0" fontId="0" fillId="0" borderId="0" xfId="0" applyFill="1" applyAlignment="1">
      <alignment vertical="top" wrapText="1"/>
    </xf>
    <xf numFmtId="0" fontId="6" fillId="0" borderId="0" xfId="0" applyFont="1" applyBorder="1"/>
    <xf numFmtId="9" fontId="0" fillId="0" borderId="0" xfId="1" applyFont="1" applyAlignment="1">
      <alignment horizontal="right"/>
    </xf>
    <xf numFmtId="0" fontId="0" fillId="0" borderId="0" xfId="0" quotePrefix="1" applyNumberFormat="1" applyAlignment="1">
      <alignment horizontal="right"/>
    </xf>
    <xf numFmtId="0" fontId="1" fillId="0" borderId="0" xfId="0" applyFont="1" applyFill="1" applyBorder="1" applyAlignment="1"/>
    <xf numFmtId="0" fontId="12" fillId="0" borderId="0" xfId="0" applyFont="1"/>
    <xf numFmtId="0" fontId="7" fillId="0" borderId="0" xfId="0" applyFont="1"/>
    <xf numFmtId="0" fontId="0" fillId="0" borderId="0" xfId="0" applyFont="1" applyAlignment="1">
      <alignment vertical="top" wrapText="1"/>
    </xf>
    <xf numFmtId="0" fontId="12" fillId="0" borderId="0" xfId="0" applyFont="1" applyAlignment="1">
      <alignment horizontal="left" vertical="center"/>
    </xf>
    <xf numFmtId="0" fontId="13" fillId="0" borderId="0" xfId="0" applyFont="1"/>
    <xf numFmtId="0" fontId="14" fillId="0" borderId="0" xfId="0" applyFont="1"/>
    <xf numFmtId="0" fontId="15" fillId="0" borderId="0" xfId="0" applyFont="1" applyBorder="1" applyAlignment="1">
      <alignment horizontal="left"/>
    </xf>
    <xf numFmtId="0" fontId="16" fillId="0" borderId="0" xfId="0" applyFont="1" applyFill="1" applyBorder="1" applyAlignment="1">
      <alignment horizontal="left"/>
    </xf>
    <xf numFmtId="164" fontId="16" fillId="0" borderId="0" xfId="0" applyNumberFormat="1" applyFont="1" applyFill="1" applyBorder="1" applyAlignment="1">
      <alignment horizontal="left"/>
    </xf>
    <xf numFmtId="0" fontId="16" fillId="0" borderId="0" xfId="0" applyFont="1" applyFill="1" applyBorder="1" applyAlignment="1">
      <alignment horizontal="center"/>
    </xf>
    <xf numFmtId="0" fontId="16" fillId="3" borderId="0" xfId="0" applyFont="1" applyFill="1" applyBorder="1" applyAlignment="1">
      <alignment horizontal="left"/>
    </xf>
    <xf numFmtId="164" fontId="16" fillId="3" borderId="0" xfId="0" applyNumberFormat="1" applyFont="1" applyFill="1" applyBorder="1" applyAlignment="1">
      <alignment horizontal="left"/>
    </xf>
    <xf numFmtId="0" fontId="16" fillId="3" borderId="0" xfId="0" applyFont="1" applyFill="1" applyBorder="1" applyAlignment="1">
      <alignment horizontal="center"/>
    </xf>
    <xf numFmtId="0" fontId="15" fillId="0" borderId="0" xfId="0" applyFont="1" applyAlignment="1">
      <alignment horizontal="left"/>
    </xf>
    <xf numFmtId="0" fontId="15" fillId="0" borderId="0" xfId="0" applyFont="1" applyAlignment="1">
      <alignment horizontal="center"/>
    </xf>
    <xf numFmtId="0" fontId="15" fillId="0" borderId="0" xfId="0" applyFont="1" applyBorder="1" applyAlignment="1">
      <alignment horizontal="center"/>
    </xf>
    <xf numFmtId="0" fontId="15" fillId="0" borderId="2" xfId="0" applyFont="1" applyBorder="1" applyAlignment="1">
      <alignment horizontal="left"/>
    </xf>
    <xf numFmtId="0" fontId="15" fillId="0" borderId="2" xfId="0" applyFont="1" applyBorder="1" applyAlignment="1">
      <alignment horizontal="center"/>
    </xf>
    <xf numFmtId="0" fontId="15" fillId="0" borderId="0" xfId="0" applyFont="1"/>
    <xf numFmtId="0" fontId="15" fillId="2" borderId="0" xfId="0" applyFont="1" applyFill="1" applyBorder="1"/>
    <xf numFmtId="0" fontId="17" fillId="0" borderId="0" xfId="0" applyFont="1" applyAlignment="1">
      <alignment wrapText="1"/>
    </xf>
    <xf numFmtId="0" fontId="17" fillId="0" borderId="0" xfId="0" applyFont="1"/>
    <xf numFmtId="9" fontId="17" fillId="0" borderId="0" xfId="0" quotePrefix="1" applyNumberFormat="1" applyFont="1" applyFill="1" applyAlignment="1">
      <alignment vertical="top"/>
    </xf>
    <xf numFmtId="9" fontId="17" fillId="0" borderId="0" xfId="0" applyNumberFormat="1" applyFont="1"/>
    <xf numFmtId="9" fontId="17" fillId="0" borderId="0" xfId="0" quotePrefix="1" applyNumberFormat="1" applyFont="1" applyAlignment="1">
      <alignment horizontal="right"/>
    </xf>
    <xf numFmtId="0" fontId="17" fillId="0" borderId="0" xfId="0" applyFont="1" applyAlignment="1">
      <alignment horizontal="right"/>
    </xf>
    <xf numFmtId="0" fontId="9" fillId="0" borderId="11" xfId="0" applyFont="1" applyBorder="1" applyAlignment="1">
      <alignment wrapText="1"/>
    </xf>
    <xf numFmtId="0" fontId="0" fillId="0" borderId="0" xfId="0" applyAlignment="1">
      <alignment horizontal="left" vertical="top" wrapText="1"/>
    </xf>
    <xf numFmtId="0" fontId="0" fillId="0" borderId="0" xfId="0" applyAlignment="1">
      <alignment horizontal="left" wrapText="1"/>
    </xf>
    <xf numFmtId="16" fontId="0" fillId="0" borderId="0" xfId="0" applyNumberFormat="1"/>
    <xf numFmtId="14" fontId="1" fillId="0" borderId="0" xfId="0" applyNumberFormat="1" applyFont="1" applyBorder="1" applyAlignment="1">
      <alignment vertical="top"/>
    </xf>
    <xf numFmtId="14" fontId="0" fillId="0" borderId="0" xfId="0" applyNumberFormat="1" applyBorder="1" applyAlignment="1">
      <alignment vertical="top"/>
    </xf>
    <xf numFmtId="0" fontId="0" fillId="0" borderId="0" xfId="0" applyFont="1" applyAlignment="1">
      <alignment wrapText="1"/>
    </xf>
    <xf numFmtId="0" fontId="10" fillId="0" borderId="0" xfId="0" applyFont="1"/>
    <xf numFmtId="0" fontId="0" fillId="0" borderId="0" xfId="0" applyBorder="1" applyAlignment="1">
      <alignment vertical="center" wrapText="1"/>
    </xf>
    <xf numFmtId="0" fontId="0" fillId="0" borderId="0" xfId="0" applyFont="1" applyAlignment="1"/>
    <xf numFmtId="0" fontId="9" fillId="0" borderId="0" xfId="0" applyFont="1" applyBorder="1" applyAlignment="1">
      <alignment vertical="top"/>
    </xf>
    <xf numFmtId="0" fontId="6" fillId="0" borderId="0" xfId="0" applyFont="1" applyBorder="1" applyAlignment="1">
      <alignment vertical="top" wrapText="1"/>
    </xf>
    <xf numFmtId="0" fontId="18" fillId="0" borderId="0" xfId="0" applyFont="1" applyAlignment="1">
      <alignment horizontal="left" vertical="center"/>
    </xf>
    <xf numFmtId="0" fontId="4" fillId="0" borderId="5" xfId="0" applyFont="1" applyBorder="1" applyAlignment="1">
      <alignment vertical="top"/>
    </xf>
    <xf numFmtId="0" fontId="4" fillId="0" borderId="5" xfId="0" applyFont="1" applyBorder="1" applyAlignment="1">
      <alignment vertical="top" wrapText="1"/>
    </xf>
    <xf numFmtId="0" fontId="4" fillId="0" borderId="0" xfId="0" applyFont="1" applyAlignment="1">
      <alignment vertical="center"/>
    </xf>
    <xf numFmtId="0" fontId="4" fillId="0" borderId="0" xfId="0" applyFont="1" applyAlignment="1">
      <alignment vertical="top" wrapText="1"/>
    </xf>
    <xf numFmtId="0" fontId="4" fillId="0" borderId="4" xfId="0" applyFont="1" applyBorder="1" applyAlignment="1">
      <alignment horizontal="center" vertical="center" wrapText="1"/>
    </xf>
    <xf numFmtId="0" fontId="4" fillId="0" borderId="3" xfId="0" applyFont="1" applyBorder="1" applyAlignment="1">
      <alignment horizontal="center" vertical="top" wrapText="1"/>
    </xf>
    <xf numFmtId="20" fontId="0" fillId="0" borderId="0" xfId="0" applyNumberFormat="1" applyFont="1" applyAlignment="1">
      <alignment vertical="top"/>
    </xf>
    <xf numFmtId="20" fontId="1" fillId="0" borderId="0" xfId="0" applyNumberFormat="1" applyFont="1" applyBorder="1" applyAlignment="1">
      <alignment horizontal="right" vertical="top"/>
    </xf>
    <xf numFmtId="0" fontId="0" fillId="0" borderId="0" xfId="0" applyFill="1" applyBorder="1" applyAlignment="1">
      <alignment vertical="top"/>
    </xf>
    <xf numFmtId="0" fontId="0" fillId="0" borderId="16"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3" xfId="0" applyFill="1" applyBorder="1" applyAlignment="1">
      <alignment horizontal="center" vertical="center" wrapText="1"/>
    </xf>
    <xf numFmtId="0" fontId="0" fillId="0" borderId="16" xfId="0" applyFill="1"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0" fillId="0" borderId="4" xfId="0" applyFill="1" applyBorder="1" applyAlignment="1">
      <alignment horizontal="center" vertical="center"/>
    </xf>
    <xf numFmtId="0" fontId="0" fillId="0" borderId="5" xfId="0" applyFill="1" applyBorder="1" applyAlignment="1">
      <alignment horizontal="center" vertical="center"/>
    </xf>
    <xf numFmtId="0" fontId="0" fillId="0" borderId="6" xfId="0" applyFill="1" applyBorder="1" applyAlignment="1">
      <alignment horizontal="center" vertical="center"/>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0" fontId="0" fillId="0" borderId="14" xfId="0" applyFill="1" applyBorder="1" applyAlignment="1">
      <alignment horizontal="center" vertical="center" wrapText="1"/>
    </xf>
    <xf numFmtId="0" fontId="0" fillId="0" borderId="1" xfId="0" applyFill="1" applyBorder="1" applyAlignment="1">
      <alignment horizontal="center" vertical="center" wrapText="1"/>
    </xf>
    <xf numFmtId="0" fontId="0" fillId="0" borderId="2" xfId="0" applyFill="1" applyBorder="1" applyAlignment="1">
      <alignment horizontal="center" vertical="center" wrapText="1"/>
    </xf>
    <xf numFmtId="0" fontId="0" fillId="0" borderId="15"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horizontal="center" vertical="center" wrapText="1"/>
    </xf>
    <xf numFmtId="0" fontId="0" fillId="0" borderId="6" xfId="0" applyFill="1" applyBorder="1" applyAlignment="1">
      <alignment horizontal="center" vertical="center" wrapText="1"/>
    </xf>
    <xf numFmtId="0" fontId="0" fillId="0" borderId="3"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1" xfId="0" applyFill="1" applyBorder="1" applyAlignment="1">
      <alignment horizontal="center" vertical="center"/>
    </xf>
    <xf numFmtId="0" fontId="6" fillId="0" borderId="0" xfId="0" applyFont="1" applyBorder="1" applyAlignment="1">
      <alignment horizontal="left" vertical="top" wrapText="1"/>
    </xf>
    <xf numFmtId="0" fontId="0" fillId="0" borderId="0" xfId="0" applyAlignment="1">
      <alignment horizontal="left" vertical="top" wrapText="1"/>
    </xf>
    <xf numFmtId="0" fontId="1" fillId="0" borderId="0" xfId="0" applyFont="1" applyAlignment="1">
      <alignment horizontal="left" vertical="top" wrapText="1"/>
    </xf>
    <xf numFmtId="0" fontId="0" fillId="0" borderId="0" xfId="0" applyFont="1" applyAlignment="1">
      <alignment horizontal="left" vertical="top" wrapText="1"/>
    </xf>
    <xf numFmtId="0" fontId="0" fillId="0" borderId="0" xfId="0" applyAlignment="1">
      <alignment horizontal="left" wrapText="1"/>
    </xf>
    <xf numFmtId="0" fontId="0" fillId="0" borderId="0" xfId="0" applyFill="1" applyAlignment="1">
      <alignment horizontal="left" vertical="top" wrapText="1"/>
    </xf>
    <xf numFmtId="0" fontId="1" fillId="0" borderId="0" xfId="0" applyFont="1" applyFill="1" applyAlignment="1">
      <alignment horizontal="left" vertical="top" wrapText="1"/>
    </xf>
    <xf numFmtId="0" fontId="0" fillId="0" borderId="0" xfId="0" applyFont="1" applyAlignment="1">
      <alignment horizontal="left" wrapText="1"/>
    </xf>
    <xf numFmtId="0" fontId="6" fillId="0" borderId="0" xfId="0" applyFont="1" applyAlignment="1">
      <alignment horizontal="left" vertical="top" wrapText="1"/>
    </xf>
  </cellXfs>
  <cellStyles count="2">
    <cellStyle name="Normal" xfId="0" builtinId="0"/>
    <cellStyle name="Pourcentag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kuokkanen\OneDrive%20-%20Institut%20Paul%20Bocuse\IPB\MIHM%20Revenue%20management\2020-1\Role%20play\2020%20Role%20pla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Cover page"/>
      <sheetName val="2) Instructor matrix"/>
      <sheetName val="3) Student matrix"/>
      <sheetName val="Tables"/>
      <sheetName val="4) Pre-assignment"/>
      <sheetName val="4b) Pre-assignment alt"/>
      <sheetName val="5) Data"/>
      <sheetName val="6) Strategy preparation"/>
      <sheetName val="7) Negotiation goals per role"/>
      <sheetName val="8) Reflection and presentation"/>
      <sheetName val="9) Grading criteria"/>
      <sheetName val="2020 grades"/>
      <sheetName val="Negotiation timing"/>
      <sheetName val="to-de"/>
      <sheetName val="Sheet1"/>
    </sheetNames>
    <sheetDataSet>
      <sheetData sheetId="0" refreshError="1"/>
      <sheetData sheetId="1" refreshError="1"/>
      <sheetData sheetId="2" refreshError="1"/>
      <sheetData sheetId="3" refreshError="1"/>
      <sheetData sheetId="4" refreshError="1"/>
      <sheetData sheetId="5" refreshError="1"/>
      <sheetData sheetId="6">
        <row r="4">
          <cell r="J4">
            <v>3</v>
          </cell>
        </row>
        <row r="5">
          <cell r="J5">
            <v>1</v>
          </cell>
        </row>
        <row r="10">
          <cell r="J10">
            <v>250</v>
          </cell>
        </row>
        <row r="11">
          <cell r="J11">
            <v>50</v>
          </cell>
        </row>
        <row r="14">
          <cell r="J14">
            <v>200</v>
          </cell>
        </row>
        <row r="15">
          <cell r="J15">
            <v>0</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
  <sheetViews>
    <sheetView showGridLines="0" tabSelected="1" workbookViewId="0"/>
  </sheetViews>
  <sheetFormatPr baseColWidth="10" defaultColWidth="9.140625" defaultRowHeight="15" x14ac:dyDescent="0.25"/>
  <sheetData>
    <row r="1" spans="1:6" ht="18.75" x14ac:dyDescent="0.25">
      <c r="A1" s="134" t="s">
        <v>405</v>
      </c>
      <c r="B1" s="100"/>
      <c r="C1" s="100"/>
      <c r="D1" s="100"/>
      <c r="E1" s="100"/>
      <c r="F1" s="100"/>
    </row>
    <row r="2" spans="1:6" x14ac:dyDescent="0.25">
      <c r="A2" s="100"/>
      <c r="B2" s="100"/>
      <c r="C2" s="100"/>
      <c r="D2" s="100"/>
      <c r="E2" s="100"/>
      <c r="F2" s="100"/>
    </row>
    <row r="3" spans="1:6" ht="15.75" x14ac:dyDescent="0.25">
      <c r="A3" s="99"/>
      <c r="B3" s="100"/>
      <c r="C3" s="100"/>
      <c r="D3" s="100"/>
      <c r="E3" s="100"/>
      <c r="F3" s="100"/>
    </row>
    <row r="4" spans="1:6" ht="15.75" x14ac:dyDescent="0.25">
      <c r="A4" s="99" t="s">
        <v>406</v>
      </c>
      <c r="B4" s="100"/>
      <c r="C4" s="100"/>
      <c r="D4" s="100"/>
      <c r="E4" s="100"/>
      <c r="F4" s="100"/>
    </row>
    <row r="5" spans="1:6" ht="15.75" x14ac:dyDescent="0.25">
      <c r="A5" s="99"/>
      <c r="B5" s="100"/>
      <c r="C5" s="100"/>
      <c r="D5" s="100"/>
      <c r="E5" s="100"/>
      <c r="F5" s="100"/>
    </row>
    <row r="6" spans="1:6" x14ac:dyDescent="0.25">
      <c r="A6" s="100"/>
      <c r="B6" s="100"/>
      <c r="C6" s="100"/>
      <c r="D6" s="100"/>
      <c r="E6" s="100"/>
      <c r="F6" s="100"/>
    </row>
    <row r="7" spans="1:6" ht="15.75" x14ac:dyDescent="0.25">
      <c r="A7" s="96"/>
      <c r="B7" s="96"/>
      <c r="C7" s="96"/>
      <c r="D7" s="96"/>
      <c r="E7" s="100"/>
      <c r="F7" s="100"/>
    </row>
    <row r="8" spans="1:6" ht="15.75" x14ac:dyDescent="0.25">
      <c r="A8" s="96"/>
      <c r="B8" s="96"/>
      <c r="C8" s="96"/>
      <c r="D8" s="96"/>
      <c r="E8" s="100"/>
      <c r="F8" s="100"/>
    </row>
    <row r="9" spans="1:6" ht="15.75" x14ac:dyDescent="0.25">
      <c r="A9" s="96"/>
      <c r="B9" s="96"/>
      <c r="C9" s="96"/>
      <c r="D9" s="96"/>
      <c r="E9" s="100"/>
      <c r="F9" s="100"/>
    </row>
    <row r="10" spans="1:6" ht="15.75" x14ac:dyDescent="0.25">
      <c r="A10" s="96"/>
      <c r="B10" s="96"/>
      <c r="C10" s="96"/>
      <c r="D10" s="96"/>
      <c r="E10" s="100"/>
      <c r="F10" s="100"/>
    </row>
    <row r="11" spans="1:6" ht="15.75" x14ac:dyDescent="0.25">
      <c r="A11" s="96"/>
      <c r="B11" s="96"/>
      <c r="C11" s="96"/>
      <c r="D11" s="96"/>
      <c r="E11" s="100"/>
      <c r="F11" s="100"/>
    </row>
    <row r="12" spans="1:6" ht="15.75" x14ac:dyDescent="0.25">
      <c r="A12" s="96"/>
      <c r="B12" s="96"/>
      <c r="C12" s="96"/>
      <c r="D12" s="96"/>
      <c r="E12" s="100"/>
      <c r="F12" s="100"/>
    </row>
    <row r="13" spans="1:6" ht="15.75" x14ac:dyDescent="0.25">
      <c r="A13" s="96"/>
      <c r="B13" s="96"/>
      <c r="C13" s="96"/>
      <c r="D13" s="96"/>
      <c r="E13" s="100"/>
      <c r="F13" s="100"/>
    </row>
    <row r="14" spans="1:6" ht="15.75" x14ac:dyDescent="0.25">
      <c r="A14" s="96"/>
      <c r="B14" s="96"/>
      <c r="C14" s="96"/>
      <c r="D14" s="96"/>
      <c r="E14" s="100"/>
      <c r="F14" s="100"/>
    </row>
    <row r="15" spans="1:6" ht="15.75" x14ac:dyDescent="0.25">
      <c r="A15" s="101"/>
      <c r="B15" s="101"/>
      <c r="C15" s="101"/>
      <c r="D15" s="101"/>
    </row>
    <row r="16" spans="1:6" ht="15.75" x14ac:dyDescent="0.25">
      <c r="A16" s="101"/>
      <c r="B16" s="101"/>
      <c r="C16" s="101"/>
      <c r="D16" s="101"/>
    </row>
    <row r="17" spans="1:4" ht="15.75" x14ac:dyDescent="0.25">
      <c r="A17" s="101"/>
      <c r="B17" s="101"/>
      <c r="C17" s="101"/>
      <c r="D17" s="101"/>
    </row>
    <row r="18" spans="1:4" ht="15.75" x14ac:dyDescent="0.25">
      <c r="A18" s="101"/>
      <c r="B18" s="101"/>
      <c r="C18" s="101"/>
      <c r="D18" s="101"/>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16"/>
  <sheetViews>
    <sheetView showGridLines="0" topLeftCell="A7" workbookViewId="0">
      <selection activeCell="E13" sqref="E13"/>
    </sheetView>
  </sheetViews>
  <sheetFormatPr baseColWidth="10" defaultColWidth="9.140625" defaultRowHeight="15" x14ac:dyDescent="0.25"/>
  <cols>
    <col min="3" max="3" width="20.85546875" customWidth="1"/>
    <col min="4" max="4" width="31.42578125" customWidth="1"/>
    <col min="5" max="6" width="27.140625" customWidth="1"/>
    <col min="7" max="7" width="31.5703125" customWidth="1"/>
    <col min="8" max="8" width="32.85546875" customWidth="1"/>
  </cols>
  <sheetData>
    <row r="1" spans="1:8" x14ac:dyDescent="0.25">
      <c r="A1" s="23" t="s">
        <v>397</v>
      </c>
    </row>
    <row r="3" spans="1:8" s="1" customFormat="1" x14ac:dyDescent="0.25">
      <c r="B3" s="6"/>
      <c r="C3" s="6"/>
      <c r="D3" s="6" t="s">
        <v>17</v>
      </c>
      <c r="E3" s="6" t="s">
        <v>18</v>
      </c>
      <c r="F3" s="6" t="s">
        <v>280</v>
      </c>
      <c r="G3" s="6" t="s">
        <v>19</v>
      </c>
      <c r="H3" s="6" t="s">
        <v>20</v>
      </c>
    </row>
    <row r="4" spans="1:8" s="1" customFormat="1" x14ac:dyDescent="0.25">
      <c r="B4" s="8" t="s">
        <v>281</v>
      </c>
      <c r="C4" s="7"/>
      <c r="D4" s="3"/>
      <c r="E4" s="3"/>
      <c r="F4" s="3"/>
      <c r="G4" s="3"/>
      <c r="H4" s="3"/>
    </row>
    <row r="5" spans="1:8" s="1" customFormat="1" ht="66.75" customHeight="1" x14ac:dyDescent="0.25">
      <c r="B5" s="9"/>
      <c r="C5" s="10" t="s">
        <v>395</v>
      </c>
      <c r="D5" s="10"/>
      <c r="E5" s="10" t="s">
        <v>87</v>
      </c>
      <c r="F5" s="10" t="s">
        <v>425</v>
      </c>
      <c r="G5" s="10"/>
      <c r="H5" s="10"/>
    </row>
    <row r="6" spans="1:8" s="1" customFormat="1" x14ac:dyDescent="0.25">
      <c r="B6" s="142" t="s">
        <v>407</v>
      </c>
      <c r="C6" s="7"/>
      <c r="D6" s="3"/>
      <c r="E6" s="3"/>
      <c r="F6" s="3"/>
      <c r="G6" s="3"/>
      <c r="H6" s="3"/>
    </row>
    <row r="7" spans="1:8" ht="97.5" customHeight="1" x14ac:dyDescent="0.25">
      <c r="B7" s="11"/>
      <c r="C7" s="10" t="s">
        <v>15</v>
      </c>
      <c r="D7" s="10" t="s">
        <v>222</v>
      </c>
      <c r="E7" s="12"/>
      <c r="F7" s="12"/>
      <c r="G7" s="12"/>
      <c r="H7" s="10" t="s">
        <v>410</v>
      </c>
    </row>
    <row r="8" spans="1:8" ht="84.75" customHeight="1" x14ac:dyDescent="0.25">
      <c r="B8" s="13"/>
      <c r="C8" s="14" t="s">
        <v>14</v>
      </c>
      <c r="D8" s="14" t="s">
        <v>247</v>
      </c>
      <c r="E8" s="14" t="s">
        <v>223</v>
      </c>
      <c r="F8" s="14" t="s">
        <v>426</v>
      </c>
      <c r="G8" s="14" t="s">
        <v>224</v>
      </c>
      <c r="H8" s="14" t="s">
        <v>396</v>
      </c>
    </row>
    <row r="9" spans="1:8" ht="61.5" customHeight="1" x14ac:dyDescent="0.25">
      <c r="B9" s="13"/>
      <c r="C9" s="14" t="s">
        <v>99</v>
      </c>
      <c r="D9" s="14" t="s">
        <v>225</v>
      </c>
      <c r="E9" s="14" t="s">
        <v>226</v>
      </c>
      <c r="F9" s="14" t="s">
        <v>426</v>
      </c>
      <c r="G9" s="14"/>
      <c r="H9" s="14"/>
    </row>
    <row r="10" spans="1:8" ht="77.25" customHeight="1" x14ac:dyDescent="0.25">
      <c r="B10" s="13"/>
      <c r="C10" s="14" t="s">
        <v>100</v>
      </c>
      <c r="D10" s="14"/>
      <c r="E10" s="14" t="s">
        <v>21</v>
      </c>
      <c r="F10" s="14" t="s">
        <v>227</v>
      </c>
      <c r="G10" s="14" t="s">
        <v>411</v>
      </c>
      <c r="H10" s="14" t="s">
        <v>229</v>
      </c>
    </row>
    <row r="11" spans="1:8" ht="74.25" customHeight="1" x14ac:dyDescent="0.25">
      <c r="B11" s="13"/>
      <c r="C11" s="14" t="s">
        <v>11</v>
      </c>
      <c r="D11" s="14"/>
      <c r="E11" s="15"/>
      <c r="F11" s="15"/>
      <c r="G11" s="14" t="s">
        <v>409</v>
      </c>
      <c r="H11" s="14"/>
    </row>
    <row r="12" spans="1:8" ht="61.5" customHeight="1" x14ac:dyDescent="0.25">
      <c r="B12" s="13"/>
      <c r="C12" s="14" t="s">
        <v>408</v>
      </c>
      <c r="D12" s="14" t="s">
        <v>101</v>
      </c>
      <c r="E12" s="14" t="s">
        <v>102</v>
      </c>
      <c r="F12" s="14" t="s">
        <v>426</v>
      </c>
      <c r="G12" s="14"/>
      <c r="H12" s="14" t="s">
        <v>228</v>
      </c>
    </row>
    <row r="13" spans="1:8" ht="30" x14ac:dyDescent="0.25">
      <c r="B13" s="13"/>
      <c r="C13" s="14" t="s">
        <v>361</v>
      </c>
      <c r="D13" s="14" t="s">
        <v>428</v>
      </c>
      <c r="E13" s="14" t="s">
        <v>423</v>
      </c>
      <c r="F13" s="14"/>
      <c r="G13" s="16"/>
      <c r="H13" s="15"/>
    </row>
    <row r="14" spans="1:8" ht="78" customHeight="1" x14ac:dyDescent="0.25">
      <c r="B14" s="13"/>
      <c r="C14" s="135" t="s">
        <v>23</v>
      </c>
      <c r="D14" s="136" t="s">
        <v>50</v>
      </c>
      <c r="E14" s="136" t="s">
        <v>103</v>
      </c>
      <c r="F14" s="136"/>
      <c r="G14" s="136" t="s">
        <v>230</v>
      </c>
      <c r="H14" s="136" t="s">
        <v>231</v>
      </c>
    </row>
    <row r="15" spans="1:8" ht="37.5" customHeight="1" x14ac:dyDescent="0.25">
      <c r="B15" s="13"/>
      <c r="C15" s="15" t="s">
        <v>22</v>
      </c>
      <c r="D15" s="15"/>
      <c r="E15" s="15"/>
      <c r="F15" s="15"/>
      <c r="G15" s="15"/>
      <c r="H15" s="15"/>
    </row>
    <row r="16" spans="1:8" x14ac:dyDescent="0.25">
      <c r="C16" s="143" t="s">
        <v>424</v>
      </c>
      <c r="F16" t="s">
        <v>280</v>
      </c>
    </row>
  </sheetData>
  <pageMargins left="0.7" right="0.7" top="0.75" bottom="0.75" header="0.3" footer="0.3"/>
  <pageSetup paperSize="9" scale="6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V14"/>
  <sheetViews>
    <sheetView showGridLines="0" zoomScaleNormal="100" workbookViewId="0">
      <selection activeCell="S9" sqref="S9"/>
    </sheetView>
  </sheetViews>
  <sheetFormatPr baseColWidth="10" defaultColWidth="9.140625" defaultRowHeight="15" x14ac:dyDescent="0.25"/>
  <cols>
    <col min="1" max="1" width="1.7109375" customWidth="1"/>
    <col min="2" max="2" width="9.5703125" customWidth="1"/>
    <col min="3" max="3" width="16" customWidth="1"/>
    <col min="4" max="4" width="15.85546875" customWidth="1"/>
    <col min="5" max="8" width="13.28515625" customWidth="1"/>
    <col min="9" max="9" width="9.28515625" customWidth="1"/>
    <col min="10" max="13" width="13.28515625" customWidth="1"/>
    <col min="14" max="14" width="9.7109375" customWidth="1"/>
    <col min="15" max="15" width="10.5703125" customWidth="1"/>
    <col min="16" max="16" width="8.7109375" customWidth="1"/>
    <col min="17" max="17" width="11" customWidth="1"/>
    <col min="18" max="18" width="8.7109375" customWidth="1"/>
    <col min="19" max="19" width="19" bestFit="1" customWidth="1"/>
    <col min="20" max="20" width="12.5703125" customWidth="1"/>
    <col min="21" max="21" width="27.7109375" customWidth="1"/>
    <col min="22" max="22" width="8.5703125" customWidth="1"/>
  </cols>
  <sheetData>
    <row r="1" spans="2:22" x14ac:dyDescent="0.25">
      <c r="D1" s="2"/>
      <c r="E1" s="18" t="s">
        <v>0</v>
      </c>
      <c r="F1" s="17" t="s">
        <v>1</v>
      </c>
      <c r="G1" s="17" t="s">
        <v>2</v>
      </c>
      <c r="H1" s="17" t="s">
        <v>3</v>
      </c>
      <c r="I1" s="17" t="s">
        <v>24</v>
      </c>
      <c r="J1" s="17" t="s">
        <v>4</v>
      </c>
      <c r="K1" s="17" t="s">
        <v>5</v>
      </c>
      <c r="L1" s="17" t="s">
        <v>6</v>
      </c>
      <c r="M1" s="17" t="s">
        <v>7</v>
      </c>
      <c r="N1" s="88" t="s">
        <v>25</v>
      </c>
      <c r="O1" s="88" t="s">
        <v>236</v>
      </c>
      <c r="P1" s="88" t="s">
        <v>237</v>
      </c>
      <c r="Q1" s="88" t="s">
        <v>238</v>
      </c>
      <c r="R1" s="88" t="s">
        <v>239</v>
      </c>
      <c r="S1" s="2"/>
      <c r="T1" s="2"/>
      <c r="U1" s="2"/>
      <c r="V1" s="2"/>
    </row>
    <row r="2" spans="2:22" x14ac:dyDescent="0.25">
      <c r="C2" s="97" t="s">
        <v>282</v>
      </c>
      <c r="E2" s="166" t="s">
        <v>8</v>
      </c>
      <c r="F2" s="166"/>
      <c r="G2" s="166"/>
      <c r="H2" s="166"/>
      <c r="I2" s="166"/>
      <c r="J2" s="166"/>
      <c r="K2" s="166"/>
      <c r="L2" s="166"/>
      <c r="M2" s="166"/>
      <c r="N2" s="166"/>
      <c r="O2" s="166"/>
      <c r="P2" s="166"/>
      <c r="Q2" s="166"/>
      <c r="R2" s="166"/>
      <c r="U2" s="2"/>
      <c r="V2" s="2"/>
    </row>
    <row r="3" spans="2:22" x14ac:dyDescent="0.25">
      <c r="E3" s="167" t="s">
        <v>59</v>
      </c>
      <c r="F3" s="168"/>
      <c r="G3" s="168"/>
      <c r="H3" s="168"/>
      <c r="I3" s="169"/>
      <c r="J3" s="167" t="s">
        <v>60</v>
      </c>
      <c r="K3" s="168"/>
      <c r="L3" s="168"/>
      <c r="M3" s="168"/>
      <c r="N3" s="169"/>
      <c r="O3" s="167" t="s">
        <v>61</v>
      </c>
      <c r="P3" s="168"/>
      <c r="Q3" s="168"/>
      <c r="R3" s="169"/>
      <c r="U3" s="2"/>
      <c r="V3" s="2"/>
    </row>
    <row r="4" spans="2:22" ht="61.5" customHeight="1" x14ac:dyDescent="0.25">
      <c r="B4" s="5" t="s">
        <v>52</v>
      </c>
      <c r="C4" s="5" t="s">
        <v>53</v>
      </c>
      <c r="D4" s="5" t="s">
        <v>42</v>
      </c>
      <c r="E4" s="19" t="str">
        <f>VLOOKUP(E1,'5) Data'!$B$19:$C$32,2,FALSE)</f>
        <v>ibis budget Lyon La Part Dieu</v>
      </c>
      <c r="F4" s="19" t="str">
        <f>VLOOKUP(F1,'5) Data'!$B$19:$C$32,2,FALSE)</f>
        <v>Ibis Lyon Centre Perrache</v>
      </c>
      <c r="G4" s="19" t="str">
        <f>VLOOKUP(G1,'5) Data'!$B$19:$C$32,2,FALSE)</f>
        <v>Ibis Styles Lyon Bron Eurexpo</v>
      </c>
      <c r="H4" s="19" t="str">
        <f>VLOOKUP(H1,'5) Data'!$B$19:$C$32,2,FALSE)</f>
        <v>Mercure Lyon Centre Chateau Perrache</v>
      </c>
      <c r="I4" s="19" t="str">
        <f>VLOOKUP(I1,'5) Data'!$B$19:$C$32,2,FALSE)</f>
        <v>Accor Hotels (Head Office)</v>
      </c>
      <c r="J4" s="19" t="str">
        <f>VLOOKUP(J1,'5) Data'!$B$19:$C$32,2,FALSE)</f>
        <v>Premiere Classe Lyon Centre Gare Part Dieu</v>
      </c>
      <c r="K4" s="19" t="str">
        <f>VLOOKUP(K1,'5) Data'!$B$19:$C$32,2,FALSE)</f>
        <v>Kyriad Lyon Bron Eurexpo Le Cottage</v>
      </c>
      <c r="L4" s="19" t="str">
        <f>VLOOKUP(L1,'5) Data'!$B$19:$C$32,2,FALSE)</f>
        <v>Campanile Lyon Centre Gare Part Dieu</v>
      </c>
      <c r="M4" s="19" t="str">
        <f>VLOOKUP(M1,'5) Data'!$B$19:$C$32,2,FALSE)</f>
        <v>Golden Tulip Lyon Millenaire</v>
      </c>
      <c r="N4" s="19" t="str">
        <f>VLOOKUP(N1,'5) Data'!$B$19:$C$32,2,FALSE)</f>
        <v>Louvre Hotels Group (Head Office)</v>
      </c>
      <c r="O4" s="19" t="str">
        <f>VLOOKUP(O1,'5) Data'!$B$19:$C$32,2,FALSE)</f>
        <v>EuroNews</v>
      </c>
      <c r="P4" s="19" t="str">
        <f>VLOOKUP(P1,'5) Data'!$B$19:$C$32,2,FALSE)</f>
        <v>Renault Trucks</v>
      </c>
      <c r="Q4" s="19" t="str">
        <f>VLOOKUP(Q1,'5) Data'!$B$19:$C$32,2,FALSE)</f>
        <v>Biomerieux</v>
      </c>
      <c r="R4" s="19" t="str">
        <f>VLOOKUP(R1,'5) Data'!$B$19:$C$32,2,FALSE)</f>
        <v>Sanofi-Pasteur</v>
      </c>
      <c r="S4" s="20" t="s">
        <v>12</v>
      </c>
      <c r="T4" s="20" t="s">
        <v>64</v>
      </c>
      <c r="U4" s="20" t="s">
        <v>429</v>
      </c>
      <c r="V4" s="22" t="s">
        <v>65</v>
      </c>
    </row>
    <row r="5" spans="2:22" ht="50.25" customHeight="1" x14ac:dyDescent="0.25">
      <c r="B5" s="141" t="s">
        <v>283</v>
      </c>
      <c r="C5" s="50" t="s">
        <v>15</v>
      </c>
      <c r="D5" s="50"/>
      <c r="E5" s="170" t="s">
        <v>394</v>
      </c>
      <c r="F5" s="155"/>
      <c r="G5" s="155"/>
      <c r="H5" s="155"/>
      <c r="I5" s="155"/>
      <c r="J5" s="155"/>
      <c r="K5" s="155"/>
      <c r="L5" s="155"/>
      <c r="M5" s="155"/>
      <c r="N5" s="155"/>
      <c r="O5" s="155"/>
      <c r="P5" s="155"/>
      <c r="Q5" s="155"/>
      <c r="R5" s="156"/>
      <c r="S5" s="77" t="s">
        <v>233</v>
      </c>
      <c r="T5" s="77" t="s">
        <v>62</v>
      </c>
      <c r="U5" s="80" t="s">
        <v>13</v>
      </c>
      <c r="V5" s="80" t="s">
        <v>104</v>
      </c>
    </row>
    <row r="6" spans="2:22" ht="49.5" customHeight="1" x14ac:dyDescent="0.25">
      <c r="B6" s="141" t="s">
        <v>413</v>
      </c>
      <c r="C6" s="50" t="s">
        <v>14</v>
      </c>
      <c r="D6" s="50"/>
      <c r="E6" s="163" t="s">
        <v>393</v>
      </c>
      <c r="F6" s="164"/>
      <c r="G6" s="164"/>
      <c r="H6" s="164"/>
      <c r="I6" s="164"/>
      <c r="J6" s="164"/>
      <c r="K6" s="164"/>
      <c r="L6" s="164"/>
      <c r="M6" s="164"/>
      <c r="N6" s="164"/>
      <c r="O6" s="164"/>
      <c r="P6" s="164"/>
      <c r="Q6" s="164"/>
      <c r="R6" s="165"/>
      <c r="S6" s="81" t="s">
        <v>107</v>
      </c>
      <c r="T6" s="145" t="s">
        <v>63</v>
      </c>
      <c r="U6" s="82" t="s">
        <v>416</v>
      </c>
      <c r="V6" s="83"/>
    </row>
    <row r="7" spans="2:22" ht="45" customHeight="1" x14ac:dyDescent="0.25">
      <c r="B7" s="141" t="s">
        <v>427</v>
      </c>
      <c r="C7" s="50" t="s">
        <v>93</v>
      </c>
      <c r="D7" s="50"/>
      <c r="E7" s="157" t="s">
        <v>398</v>
      </c>
      <c r="F7" s="158"/>
      <c r="G7" s="158"/>
      <c r="H7" s="158"/>
      <c r="I7" s="158"/>
      <c r="J7" s="158"/>
      <c r="K7" s="158"/>
      <c r="L7" s="158"/>
      <c r="M7" s="158"/>
      <c r="N7" s="158"/>
      <c r="O7" s="158"/>
      <c r="P7" s="158"/>
      <c r="Q7" s="158"/>
      <c r="R7" s="159"/>
      <c r="S7" s="82" t="s">
        <v>120</v>
      </c>
      <c r="T7" s="146"/>
      <c r="U7" s="82" t="s">
        <v>416</v>
      </c>
      <c r="V7" s="84"/>
    </row>
    <row r="8" spans="2:22" ht="45" customHeight="1" x14ac:dyDescent="0.25">
      <c r="B8" s="141" t="s">
        <v>414</v>
      </c>
      <c r="C8" s="50" t="s">
        <v>94</v>
      </c>
      <c r="D8" s="50"/>
      <c r="E8" s="163" t="s">
        <v>399</v>
      </c>
      <c r="F8" s="164"/>
      <c r="G8" s="164"/>
      <c r="H8" s="164"/>
      <c r="I8" s="164"/>
      <c r="J8" s="164"/>
      <c r="K8" s="164"/>
      <c r="L8" s="164"/>
      <c r="M8" s="164"/>
      <c r="N8" s="164"/>
      <c r="O8" s="164"/>
      <c r="P8" s="164"/>
      <c r="Q8" s="164"/>
      <c r="R8" s="165"/>
      <c r="S8" s="144" t="s">
        <v>234</v>
      </c>
      <c r="T8" s="146"/>
      <c r="U8" s="85" t="s">
        <v>232</v>
      </c>
      <c r="V8" s="85"/>
    </row>
    <row r="9" spans="2:22" ht="33.75" customHeight="1" x14ac:dyDescent="0.25">
      <c r="B9" s="141" t="s">
        <v>413</v>
      </c>
      <c r="C9" s="50" t="s">
        <v>106</v>
      </c>
      <c r="D9" s="50"/>
      <c r="E9" s="160" t="s">
        <v>95</v>
      </c>
      <c r="F9" s="161"/>
      <c r="G9" s="161"/>
      <c r="H9" s="161"/>
      <c r="I9" s="161"/>
      <c r="J9" s="161"/>
      <c r="K9" s="161"/>
      <c r="L9" s="161"/>
      <c r="M9" s="161"/>
      <c r="N9" s="161"/>
      <c r="O9" s="161"/>
      <c r="P9" s="161"/>
      <c r="Q9" s="161"/>
      <c r="R9" s="162"/>
      <c r="S9" s="86" t="s">
        <v>105</v>
      </c>
      <c r="T9" s="146"/>
      <c r="U9" s="87"/>
      <c r="V9" s="85"/>
    </row>
    <row r="10" spans="2:22" ht="52.5" customHeight="1" x14ac:dyDescent="0.25">
      <c r="B10" s="141" t="s">
        <v>413</v>
      </c>
      <c r="C10" s="50" t="s">
        <v>412</v>
      </c>
      <c r="D10" s="50"/>
      <c r="E10" s="148" t="s">
        <v>415</v>
      </c>
      <c r="F10" s="149"/>
      <c r="G10" s="149"/>
      <c r="H10" s="149"/>
      <c r="I10" s="149"/>
      <c r="J10" s="149"/>
      <c r="K10" s="149"/>
      <c r="L10" s="149"/>
      <c r="M10" s="149"/>
      <c r="N10" s="149"/>
      <c r="O10" s="149"/>
      <c r="P10" s="149"/>
      <c r="Q10" s="149"/>
      <c r="R10" s="150"/>
      <c r="S10" s="77"/>
      <c r="T10" s="147"/>
      <c r="U10" s="82" t="s">
        <v>416</v>
      </c>
      <c r="V10" s="79"/>
    </row>
    <row r="11" spans="2:22" ht="77.25" customHeight="1" x14ac:dyDescent="0.25">
      <c r="B11" s="137" t="s">
        <v>419</v>
      </c>
      <c r="C11" s="137"/>
      <c r="D11" s="138"/>
      <c r="E11" s="151" t="s">
        <v>235</v>
      </c>
      <c r="F11" s="152"/>
      <c r="G11" s="152"/>
      <c r="H11" s="152"/>
      <c r="I11" s="152"/>
      <c r="J11" s="152"/>
      <c r="K11" s="152"/>
      <c r="L11" s="152"/>
      <c r="M11" s="152"/>
      <c r="N11" s="152"/>
      <c r="O11" s="152"/>
      <c r="P11" s="152"/>
      <c r="Q11" s="152"/>
      <c r="R11" s="153"/>
      <c r="S11" s="139" t="s">
        <v>16</v>
      </c>
      <c r="T11" s="139" t="s">
        <v>96</v>
      </c>
      <c r="U11" s="140"/>
      <c r="V11" s="19"/>
    </row>
    <row r="12" spans="2:22" ht="28.5" customHeight="1" x14ac:dyDescent="0.25">
      <c r="B12" s="141"/>
      <c r="C12" s="98" t="s">
        <v>417</v>
      </c>
      <c r="D12" s="50"/>
      <c r="E12" s="154" t="s">
        <v>418</v>
      </c>
      <c r="F12" s="155"/>
      <c r="G12" s="155"/>
      <c r="H12" s="155"/>
      <c r="I12" s="155"/>
      <c r="J12" s="155"/>
      <c r="K12" s="155"/>
      <c r="L12" s="155"/>
      <c r="M12" s="155"/>
      <c r="N12" s="155"/>
      <c r="O12" s="155"/>
      <c r="P12" s="155"/>
      <c r="Q12" s="155"/>
      <c r="R12" s="156"/>
      <c r="S12" s="21"/>
      <c r="T12" s="45"/>
      <c r="U12" s="78" t="s">
        <v>420</v>
      </c>
      <c r="V12" s="46"/>
    </row>
    <row r="14" spans="2:22" ht="409.6" customHeight="1" x14ac:dyDescent="0.25"/>
  </sheetData>
  <mergeCells count="13">
    <mergeCell ref="E6:R6"/>
    <mergeCell ref="E2:R2"/>
    <mergeCell ref="E3:I3"/>
    <mergeCell ref="J3:N3"/>
    <mergeCell ref="O3:R3"/>
    <mergeCell ref="E5:R5"/>
    <mergeCell ref="E10:R10"/>
    <mergeCell ref="E11:R11"/>
    <mergeCell ref="E12:R12"/>
    <mergeCell ref="E7:R7"/>
    <mergeCell ref="E9:R9"/>
    <mergeCell ref="E8:R8"/>
    <mergeCell ref="T6:T10"/>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1:C16"/>
  <sheetViews>
    <sheetView showGridLines="0" workbookViewId="0">
      <selection activeCell="B16" sqref="B16"/>
    </sheetView>
  </sheetViews>
  <sheetFormatPr baseColWidth="10" defaultColWidth="9.140625" defaultRowHeight="15" x14ac:dyDescent="0.25"/>
  <cols>
    <col min="1" max="1" width="3.42578125" customWidth="1"/>
    <col min="2" max="2" width="107.140625" style="1" customWidth="1"/>
  </cols>
  <sheetData>
    <row r="1" spans="2:3" ht="15.75" thickBot="1" x14ac:dyDescent="0.3"/>
    <row r="2" spans="2:3" x14ac:dyDescent="0.25">
      <c r="B2" s="25" t="s">
        <v>294</v>
      </c>
    </row>
    <row r="3" spans="2:3" ht="30" x14ac:dyDescent="0.25">
      <c r="B3" s="26" t="s">
        <v>430</v>
      </c>
    </row>
    <row r="4" spans="2:3" x14ac:dyDescent="0.25">
      <c r="B4" s="26"/>
    </row>
    <row r="5" spans="2:3" ht="45" x14ac:dyDescent="0.25">
      <c r="B5" s="26" t="s">
        <v>390</v>
      </c>
    </row>
    <row r="6" spans="2:3" x14ac:dyDescent="0.25">
      <c r="B6" s="26"/>
    </row>
    <row r="7" spans="2:3" ht="60" x14ac:dyDescent="0.25">
      <c r="B7" s="26" t="s">
        <v>400</v>
      </c>
    </row>
    <row r="8" spans="2:3" x14ac:dyDescent="0.25">
      <c r="B8" s="26"/>
    </row>
    <row r="9" spans="2:3" x14ac:dyDescent="0.25">
      <c r="B9" s="122"/>
    </row>
    <row r="10" spans="2:3" ht="60" x14ac:dyDescent="0.25">
      <c r="B10" s="26" t="s">
        <v>296</v>
      </c>
    </row>
    <row r="11" spans="2:3" ht="45" x14ac:dyDescent="0.25">
      <c r="B11" s="26" t="s">
        <v>293</v>
      </c>
    </row>
    <row r="12" spans="2:3" x14ac:dyDescent="0.25">
      <c r="B12" s="26"/>
    </row>
    <row r="13" spans="2:3" x14ac:dyDescent="0.25">
      <c r="B13" s="44" t="s">
        <v>295</v>
      </c>
    </row>
    <row r="14" spans="2:3" x14ac:dyDescent="0.25">
      <c r="B14" s="26" t="s">
        <v>391</v>
      </c>
      <c r="C14" s="70"/>
    </row>
    <row r="15" spans="2:3" ht="26.25" customHeight="1" x14ac:dyDescent="0.25">
      <c r="B15" s="26" t="s">
        <v>392</v>
      </c>
    </row>
    <row r="16" spans="2:3" ht="45.75" thickBot="1" x14ac:dyDescent="0.3">
      <c r="B16" s="27" t="s">
        <v>401</v>
      </c>
      <c r="C16" s="70"/>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V73"/>
  <sheetViews>
    <sheetView showGridLines="0" workbookViewId="0">
      <selection activeCell="C13" sqref="C13"/>
    </sheetView>
  </sheetViews>
  <sheetFormatPr baseColWidth="10" defaultColWidth="9.140625" defaultRowHeight="15" x14ac:dyDescent="0.25"/>
  <cols>
    <col min="1" max="1" width="11.140625" bestFit="1" customWidth="1"/>
    <col min="2" max="2" width="18.5703125" customWidth="1"/>
    <col min="3" max="3" width="40.42578125" bestFit="1" customWidth="1"/>
    <col min="4" max="4" width="8.42578125" bestFit="1" customWidth="1"/>
    <col min="5" max="5" width="19.42578125" bestFit="1" customWidth="1"/>
    <col min="6" max="6" width="13.140625" bestFit="1" customWidth="1"/>
    <col min="7" max="7" width="9.28515625" bestFit="1" customWidth="1"/>
    <col min="8" max="8" width="69" customWidth="1"/>
    <col min="9" max="9" width="23.5703125" customWidth="1"/>
    <col min="10" max="10" width="19.42578125" bestFit="1" customWidth="1"/>
    <col min="11" max="11" width="6.85546875" customWidth="1"/>
    <col min="12" max="12" width="19.42578125" customWidth="1"/>
    <col min="14" max="14" width="10.7109375" customWidth="1"/>
    <col min="15" max="15" width="11.5703125" customWidth="1"/>
    <col min="20" max="20" width="14.42578125" customWidth="1"/>
    <col min="21" max="21" width="13.85546875" customWidth="1"/>
    <col min="22" max="22" width="11.140625" customWidth="1"/>
  </cols>
  <sheetData>
    <row r="1" spans="1:22" ht="15" customHeight="1" x14ac:dyDescent="0.25">
      <c r="I1" t="s">
        <v>265</v>
      </c>
    </row>
    <row r="2" spans="1:22" ht="15" customHeight="1" x14ac:dyDescent="0.25">
      <c r="A2" s="43" t="s">
        <v>119</v>
      </c>
      <c r="B2" s="73" t="s">
        <v>111</v>
      </c>
      <c r="C2" s="73" t="s">
        <v>74</v>
      </c>
      <c r="D2" s="73" t="s">
        <v>42</v>
      </c>
      <c r="E2" s="73" t="s">
        <v>43</v>
      </c>
      <c r="F2" s="73" t="s">
        <v>44</v>
      </c>
      <c r="G2" s="72" t="s">
        <v>45</v>
      </c>
    </row>
    <row r="3" spans="1:22" ht="34.5" customHeight="1" x14ac:dyDescent="0.25">
      <c r="A3" t="s">
        <v>0</v>
      </c>
      <c r="B3" s="74" t="s">
        <v>242</v>
      </c>
      <c r="C3" s="102" t="s">
        <v>31</v>
      </c>
      <c r="D3" s="103" t="s">
        <v>32</v>
      </c>
      <c r="E3" s="103" t="s">
        <v>33</v>
      </c>
      <c r="F3" s="104">
        <v>40848</v>
      </c>
      <c r="G3" s="105">
        <v>108</v>
      </c>
      <c r="I3" s="5" t="s">
        <v>266</v>
      </c>
      <c r="J3" s="71" t="s">
        <v>252</v>
      </c>
      <c r="K3" s="71" t="s">
        <v>261</v>
      </c>
      <c r="M3" s="5" t="s">
        <v>269</v>
      </c>
      <c r="N3" s="5" t="s">
        <v>262</v>
      </c>
      <c r="O3" s="6" t="s">
        <v>263</v>
      </c>
      <c r="P3" s="6" t="s">
        <v>253</v>
      </c>
      <c r="Q3" s="6" t="s">
        <v>254</v>
      </c>
      <c r="T3" s="95" t="s">
        <v>270</v>
      </c>
    </row>
    <row r="4" spans="1:22" ht="35.25" customHeight="1" x14ac:dyDescent="0.25">
      <c r="A4" t="s">
        <v>1</v>
      </c>
      <c r="B4" s="74" t="s">
        <v>242</v>
      </c>
      <c r="C4" s="102" t="s">
        <v>35</v>
      </c>
      <c r="D4" s="103" t="s">
        <v>32</v>
      </c>
      <c r="E4" s="103" t="s">
        <v>36</v>
      </c>
      <c r="F4" s="103" t="s">
        <v>77</v>
      </c>
      <c r="G4" s="105">
        <v>123</v>
      </c>
      <c r="I4" s="116" t="s">
        <v>259</v>
      </c>
      <c r="J4" s="117">
        <v>3</v>
      </c>
      <c r="K4" s="117">
        <v>1</v>
      </c>
      <c r="M4" s="119">
        <v>-0.1</v>
      </c>
      <c r="N4" s="117">
        <v>-150</v>
      </c>
      <c r="O4" s="117">
        <v>-200</v>
      </c>
      <c r="P4" s="117">
        <v>350</v>
      </c>
      <c r="Q4" s="117">
        <v>200</v>
      </c>
      <c r="T4" s="6" t="s">
        <v>249</v>
      </c>
      <c r="U4" s="6" t="s">
        <v>251</v>
      </c>
      <c r="V4" s="6" t="s">
        <v>271</v>
      </c>
    </row>
    <row r="5" spans="1:22" ht="36" customHeight="1" x14ac:dyDescent="0.25">
      <c r="A5" t="s">
        <v>2</v>
      </c>
      <c r="B5" s="74" t="s">
        <v>243</v>
      </c>
      <c r="C5" s="102" t="s">
        <v>54</v>
      </c>
      <c r="D5" s="106" t="s">
        <v>47</v>
      </c>
      <c r="E5" s="103" t="s">
        <v>36</v>
      </c>
      <c r="F5" s="107">
        <v>43221</v>
      </c>
      <c r="G5" s="108">
        <v>80</v>
      </c>
      <c r="I5" s="116" t="s">
        <v>260</v>
      </c>
      <c r="J5" s="117">
        <v>1</v>
      </c>
      <c r="K5" s="117">
        <v>3</v>
      </c>
      <c r="M5" s="119">
        <v>-0.05</v>
      </c>
      <c r="N5" s="117">
        <v>50</v>
      </c>
      <c r="O5" s="117">
        <v>100</v>
      </c>
      <c r="P5" s="117">
        <v>150</v>
      </c>
      <c r="Q5" s="117">
        <v>100</v>
      </c>
      <c r="T5" s="120" t="s">
        <v>250</v>
      </c>
      <c r="U5" s="117">
        <v>-200</v>
      </c>
      <c r="V5" s="117">
        <v>400</v>
      </c>
    </row>
    <row r="6" spans="1:22" ht="15" customHeight="1" x14ac:dyDescent="0.25">
      <c r="A6" t="s">
        <v>3</v>
      </c>
      <c r="B6" s="74" t="s">
        <v>243</v>
      </c>
      <c r="C6" s="102" t="s">
        <v>41</v>
      </c>
      <c r="D6" s="103" t="s">
        <v>32</v>
      </c>
      <c r="E6" s="103" t="s">
        <v>40</v>
      </c>
      <c r="F6" s="103" t="s">
        <v>77</v>
      </c>
      <c r="G6" s="105">
        <v>120</v>
      </c>
      <c r="M6" s="120" t="s">
        <v>250</v>
      </c>
      <c r="N6" s="117">
        <v>200</v>
      </c>
      <c r="O6" s="117">
        <v>350</v>
      </c>
      <c r="P6" s="117">
        <v>-250</v>
      </c>
      <c r="Q6" s="117">
        <v>50</v>
      </c>
      <c r="T6" s="119">
        <v>0</v>
      </c>
      <c r="U6" s="117">
        <v>50</v>
      </c>
      <c r="V6" s="117">
        <v>50</v>
      </c>
    </row>
    <row r="7" spans="1:22" ht="15" customHeight="1" x14ac:dyDescent="0.25">
      <c r="A7" t="s">
        <v>24</v>
      </c>
      <c r="B7" s="75" t="s">
        <v>75</v>
      </c>
      <c r="C7" s="109" t="s">
        <v>30</v>
      </c>
      <c r="D7" s="109"/>
      <c r="E7" s="109"/>
      <c r="F7" s="109"/>
      <c r="G7" s="110"/>
      <c r="M7" s="117" t="s">
        <v>255</v>
      </c>
      <c r="N7" s="117">
        <v>0</v>
      </c>
      <c r="O7" s="117">
        <v>0</v>
      </c>
      <c r="P7" s="117">
        <v>0</v>
      </c>
      <c r="Q7" s="117">
        <v>0</v>
      </c>
      <c r="T7" s="119">
        <v>-0.05</v>
      </c>
      <c r="U7" s="117">
        <v>250</v>
      </c>
      <c r="V7" s="117">
        <v>-200</v>
      </c>
    </row>
    <row r="8" spans="1:22" ht="15" customHeight="1" x14ac:dyDescent="0.25">
      <c r="A8" t="s">
        <v>4</v>
      </c>
      <c r="B8" s="74" t="s">
        <v>242</v>
      </c>
      <c r="C8" s="102" t="s">
        <v>34</v>
      </c>
      <c r="D8" s="103" t="s">
        <v>32</v>
      </c>
      <c r="E8" s="103" t="s">
        <v>33</v>
      </c>
      <c r="F8" s="104">
        <v>38139</v>
      </c>
      <c r="G8" s="105">
        <v>148</v>
      </c>
      <c r="T8" s="121" t="s">
        <v>255</v>
      </c>
      <c r="U8" s="117">
        <v>-500</v>
      </c>
      <c r="V8" s="117">
        <v>-500</v>
      </c>
    </row>
    <row r="9" spans="1:22" ht="15" customHeight="1" x14ac:dyDescent="0.25">
      <c r="A9" t="s">
        <v>5</v>
      </c>
      <c r="B9" s="74" t="s">
        <v>242</v>
      </c>
      <c r="C9" s="102" t="s">
        <v>297</v>
      </c>
      <c r="D9" s="103" t="s">
        <v>32</v>
      </c>
      <c r="E9" s="103" t="s">
        <v>36</v>
      </c>
      <c r="F9" s="104" t="s">
        <v>77</v>
      </c>
      <c r="G9" s="105">
        <v>50</v>
      </c>
      <c r="I9" s="5" t="s">
        <v>267</v>
      </c>
      <c r="J9" s="5"/>
      <c r="M9" s="5" t="s">
        <v>248</v>
      </c>
      <c r="N9" s="5"/>
      <c r="O9" s="5"/>
      <c r="P9" s="5"/>
      <c r="Q9" s="5"/>
    </row>
    <row r="10" spans="1:22" ht="15" customHeight="1" x14ac:dyDescent="0.25">
      <c r="A10" t="s">
        <v>6</v>
      </c>
      <c r="B10" s="74" t="s">
        <v>243</v>
      </c>
      <c r="C10" s="102" t="s">
        <v>37</v>
      </c>
      <c r="D10" s="103" t="s">
        <v>32</v>
      </c>
      <c r="E10" s="103" t="s">
        <v>36</v>
      </c>
      <c r="F10" s="103" t="s">
        <v>77</v>
      </c>
      <c r="G10" s="105">
        <v>172</v>
      </c>
      <c r="I10" s="117" t="s">
        <v>345</v>
      </c>
      <c r="J10" s="117">
        <v>250</v>
      </c>
      <c r="M10" s="117">
        <v>250</v>
      </c>
      <c r="N10" s="117">
        <v>350</v>
      </c>
      <c r="O10" s="117">
        <v>250</v>
      </c>
      <c r="P10" s="117">
        <v>250</v>
      </c>
      <c r="Q10" s="117">
        <v>400</v>
      </c>
    </row>
    <row r="11" spans="1:22" ht="15" customHeight="1" x14ac:dyDescent="0.25">
      <c r="A11" t="s">
        <v>7</v>
      </c>
      <c r="B11" s="74" t="s">
        <v>243</v>
      </c>
      <c r="C11" s="102" t="s">
        <v>38</v>
      </c>
      <c r="D11" s="103" t="s">
        <v>39</v>
      </c>
      <c r="E11" s="103" t="s">
        <v>40</v>
      </c>
      <c r="F11" s="104">
        <v>40756</v>
      </c>
      <c r="G11" s="105">
        <v>131</v>
      </c>
      <c r="I11" s="117" t="s">
        <v>346</v>
      </c>
      <c r="J11" s="117">
        <v>50</v>
      </c>
      <c r="M11" s="117">
        <v>150</v>
      </c>
      <c r="N11" s="117">
        <v>250</v>
      </c>
      <c r="O11" s="117">
        <v>150</v>
      </c>
      <c r="P11" s="117">
        <v>200</v>
      </c>
      <c r="Q11" s="117">
        <v>250</v>
      </c>
    </row>
    <row r="12" spans="1:22" ht="15" customHeight="1" x14ac:dyDescent="0.25">
      <c r="A12" t="s">
        <v>25</v>
      </c>
      <c r="B12" s="75" t="s">
        <v>76</v>
      </c>
      <c r="C12" s="102" t="s">
        <v>46</v>
      </c>
      <c r="D12" s="111"/>
      <c r="E12" s="111"/>
      <c r="F12" s="111"/>
      <c r="G12" s="111"/>
      <c r="I12" s="117" t="s">
        <v>255</v>
      </c>
      <c r="J12" s="117">
        <v>-500</v>
      </c>
      <c r="M12" s="117">
        <v>50</v>
      </c>
      <c r="N12" s="117">
        <v>50</v>
      </c>
      <c r="O12" s="117">
        <v>100</v>
      </c>
      <c r="P12" s="117">
        <v>150</v>
      </c>
      <c r="Q12" s="117">
        <v>50</v>
      </c>
    </row>
    <row r="13" spans="1:22" ht="15" customHeight="1" x14ac:dyDescent="0.25">
      <c r="A13" t="s">
        <v>9</v>
      </c>
      <c r="B13" s="75" t="s">
        <v>86</v>
      </c>
      <c r="C13" s="109" t="s">
        <v>69</v>
      </c>
      <c r="D13" s="110"/>
      <c r="E13" s="110"/>
      <c r="F13" s="110"/>
      <c r="G13" s="110"/>
      <c r="I13" s="5" t="s">
        <v>268</v>
      </c>
      <c r="J13" s="5"/>
      <c r="M13" s="117" t="s">
        <v>255</v>
      </c>
      <c r="N13" s="117">
        <v>0</v>
      </c>
      <c r="O13" s="117">
        <v>0</v>
      </c>
      <c r="P13" s="117">
        <v>0</v>
      </c>
      <c r="Q13" s="117">
        <v>0</v>
      </c>
    </row>
    <row r="14" spans="1:22" ht="15" customHeight="1" x14ac:dyDescent="0.25">
      <c r="A14" t="s">
        <v>10</v>
      </c>
      <c r="B14" s="75" t="s">
        <v>86</v>
      </c>
      <c r="C14" s="109" t="s">
        <v>68</v>
      </c>
      <c r="D14" s="110"/>
      <c r="E14" s="110"/>
      <c r="F14" s="110"/>
      <c r="G14" s="110"/>
      <c r="I14" s="118" t="s">
        <v>347</v>
      </c>
      <c r="J14" s="117">
        <v>200</v>
      </c>
    </row>
    <row r="15" spans="1:22" ht="15" customHeight="1" x14ac:dyDescent="0.25">
      <c r="A15" t="s">
        <v>78</v>
      </c>
      <c r="B15" s="75" t="s">
        <v>121</v>
      </c>
      <c r="C15" s="109" t="s">
        <v>97</v>
      </c>
      <c r="D15" s="110"/>
      <c r="E15" s="110"/>
      <c r="F15" s="110"/>
      <c r="G15" s="110"/>
      <c r="I15" s="118" t="s">
        <v>348</v>
      </c>
      <c r="J15" s="117">
        <v>0</v>
      </c>
    </row>
    <row r="16" spans="1:22" ht="15" customHeight="1" x14ac:dyDescent="0.25">
      <c r="A16" s="5" t="s">
        <v>80</v>
      </c>
      <c r="B16" s="76" t="s">
        <v>121</v>
      </c>
      <c r="C16" s="112" t="s">
        <v>98</v>
      </c>
      <c r="D16" s="113"/>
      <c r="E16" s="113"/>
      <c r="F16" s="113"/>
      <c r="G16" s="113"/>
      <c r="I16" s="117" t="s">
        <v>255</v>
      </c>
      <c r="J16" s="117">
        <f>J12</f>
        <v>-500</v>
      </c>
    </row>
    <row r="17" spans="1:12" ht="27" customHeight="1" x14ac:dyDescent="0.25">
      <c r="I17" s="24" t="s">
        <v>221</v>
      </c>
    </row>
    <row r="18" spans="1:12" ht="15" customHeight="1" x14ac:dyDescent="0.25">
      <c r="A18" s="5"/>
      <c r="B18" s="43" t="s">
        <v>66</v>
      </c>
      <c r="C18" s="5"/>
      <c r="D18" s="43" t="s">
        <v>81</v>
      </c>
      <c r="E18" s="5"/>
      <c r="F18" s="5"/>
      <c r="G18" s="43" t="s">
        <v>110</v>
      </c>
      <c r="H18" s="43" t="s">
        <v>90</v>
      </c>
      <c r="I18" s="43" t="s">
        <v>92</v>
      </c>
      <c r="J18" s="43" t="s">
        <v>91</v>
      </c>
      <c r="K18" s="92"/>
      <c r="L18" s="92"/>
    </row>
    <row r="19" spans="1:12" ht="15" customHeight="1" x14ac:dyDescent="0.25">
      <c r="A19">
        <f t="shared" ref="A19:A32" si="0">+A18+1</f>
        <v>1</v>
      </c>
      <c r="B19" t="s">
        <v>24</v>
      </c>
      <c r="C19" t="str">
        <f>C7</f>
        <v>Accor Hotels (Head Office)</v>
      </c>
      <c r="D19">
        <v>3</v>
      </c>
      <c r="G19" s="48">
        <v>1</v>
      </c>
      <c r="H19" s="1" t="str">
        <f>$C$19&amp;", "&amp;B36</f>
        <v>Accor Hotels (Head Office), Senior Vice President of Pricing &amp; Revenue Management</v>
      </c>
      <c r="I19" s="115" t="s">
        <v>129</v>
      </c>
      <c r="J19" s="115" t="s">
        <v>130</v>
      </c>
      <c r="K19" s="41"/>
      <c r="L19" s="41"/>
    </row>
    <row r="20" spans="1:12" ht="15" customHeight="1" x14ac:dyDescent="0.25">
      <c r="A20">
        <f t="shared" si="0"/>
        <v>2</v>
      </c>
      <c r="B20" t="s">
        <v>25</v>
      </c>
      <c r="C20" t="str">
        <f>C12</f>
        <v>Louvre Hotels Group (Head Office)</v>
      </c>
      <c r="D20">
        <v>3</v>
      </c>
      <c r="G20" s="48">
        <f t="shared" ref="G20:G64" si="1">+G19+1</f>
        <v>2</v>
      </c>
      <c r="H20" s="1" t="str">
        <f>$C$19&amp;", "&amp;B37</f>
        <v>Accor Hotels (Head Office), Vice President of Marketing &amp; Sales</v>
      </c>
      <c r="I20" s="115" t="s">
        <v>131</v>
      </c>
      <c r="J20" s="115" t="s">
        <v>176</v>
      </c>
      <c r="K20" s="41"/>
      <c r="L20" s="41"/>
    </row>
    <row r="21" spans="1:12" ht="15" customHeight="1" x14ac:dyDescent="0.25">
      <c r="A21">
        <f t="shared" si="0"/>
        <v>3</v>
      </c>
      <c r="B21" t="s">
        <v>9</v>
      </c>
      <c r="C21" t="str">
        <f>C13</f>
        <v>EuroNews</v>
      </c>
      <c r="D21">
        <v>4</v>
      </c>
      <c r="G21" s="48">
        <f t="shared" si="1"/>
        <v>3</v>
      </c>
      <c r="H21" s="1" t="str">
        <f>$C$19&amp;", "&amp;B38</f>
        <v>Accor Hotels (Head Office), Vice President of Business Development</v>
      </c>
      <c r="I21" s="115" t="s">
        <v>132</v>
      </c>
      <c r="J21" s="115" t="s">
        <v>177</v>
      </c>
      <c r="K21" s="41"/>
      <c r="L21" s="41"/>
    </row>
    <row r="22" spans="1:12" ht="15" customHeight="1" x14ac:dyDescent="0.25">
      <c r="A22">
        <f t="shared" si="0"/>
        <v>4</v>
      </c>
      <c r="B22" t="s">
        <v>10</v>
      </c>
      <c r="C22" t="str">
        <f>C14</f>
        <v>Renault Trucks</v>
      </c>
      <c r="D22">
        <v>4</v>
      </c>
      <c r="G22" s="48">
        <f t="shared" si="1"/>
        <v>4</v>
      </c>
      <c r="H22" s="1" t="str">
        <f>$C$20&amp;", "&amp;B36</f>
        <v>Louvre Hotels Group (Head Office), Senior Vice President of Pricing &amp; Revenue Management</v>
      </c>
      <c r="I22" s="115" t="s">
        <v>133</v>
      </c>
      <c r="J22" s="115" t="s">
        <v>178</v>
      </c>
      <c r="K22" s="41"/>
      <c r="L22" s="41"/>
    </row>
    <row r="23" spans="1:12" ht="15" customHeight="1" x14ac:dyDescent="0.25">
      <c r="A23">
        <f t="shared" si="0"/>
        <v>5</v>
      </c>
      <c r="B23" t="s">
        <v>78</v>
      </c>
      <c r="C23" t="str">
        <f>C15</f>
        <v>Biomerieux</v>
      </c>
      <c r="D23">
        <v>4</v>
      </c>
      <c r="G23" s="48">
        <f t="shared" si="1"/>
        <v>5</v>
      </c>
      <c r="H23" s="1" t="str">
        <f>$C$20&amp;", "&amp;B37</f>
        <v>Louvre Hotels Group (Head Office), Vice President of Marketing &amp; Sales</v>
      </c>
      <c r="I23" s="115" t="s">
        <v>134</v>
      </c>
      <c r="J23" s="115" t="s">
        <v>179</v>
      </c>
      <c r="K23" s="41"/>
      <c r="L23" s="41"/>
    </row>
    <row r="24" spans="1:12" ht="15" customHeight="1" x14ac:dyDescent="0.25">
      <c r="A24">
        <f t="shared" si="0"/>
        <v>6</v>
      </c>
      <c r="B24" t="s">
        <v>80</v>
      </c>
      <c r="C24" t="str">
        <f>C16</f>
        <v>Sanofi-Pasteur</v>
      </c>
      <c r="D24">
        <v>4</v>
      </c>
      <c r="G24" s="48">
        <f t="shared" si="1"/>
        <v>6</v>
      </c>
      <c r="H24" s="1" t="str">
        <f>$C$20&amp;", "&amp;B38</f>
        <v>Louvre Hotels Group (Head Office), Vice President of Business Development</v>
      </c>
      <c r="I24" s="115" t="s">
        <v>135</v>
      </c>
      <c r="J24" s="115" t="s">
        <v>180</v>
      </c>
      <c r="K24" s="41"/>
      <c r="L24" s="41"/>
    </row>
    <row r="25" spans="1:12" ht="15" customHeight="1" x14ac:dyDescent="0.25">
      <c r="A25">
        <f t="shared" si="0"/>
        <v>7</v>
      </c>
      <c r="B25" t="s">
        <v>0</v>
      </c>
      <c r="C25" s="2" t="str">
        <f>C3</f>
        <v>ibis budget Lyon La Part Dieu</v>
      </c>
      <c r="D25">
        <v>3</v>
      </c>
      <c r="G25" s="48">
        <f t="shared" si="1"/>
        <v>7</v>
      </c>
      <c r="H25" s="1" t="str">
        <f>$C$21&amp;", "&amp;B39</f>
        <v>EuroNews, Corporate Travel Manager</v>
      </c>
      <c r="I25" s="115" t="s">
        <v>136</v>
      </c>
      <c r="J25" s="115" t="s">
        <v>181</v>
      </c>
      <c r="K25" s="41"/>
      <c r="L25" s="41"/>
    </row>
    <row r="26" spans="1:12" ht="15" customHeight="1" x14ac:dyDescent="0.25">
      <c r="A26">
        <f t="shared" si="0"/>
        <v>8</v>
      </c>
      <c r="B26" t="s">
        <v>1</v>
      </c>
      <c r="C26" s="2" t="str">
        <f>C4</f>
        <v>Ibis Lyon Centre Perrache</v>
      </c>
      <c r="D26">
        <v>3</v>
      </c>
      <c r="G26" s="48">
        <f t="shared" si="1"/>
        <v>8</v>
      </c>
      <c r="H26" s="1" t="str">
        <f>$C$21&amp;", "&amp;B40</f>
        <v>EuroNews, Corporate Travel Coordinator</v>
      </c>
      <c r="I26" s="115" t="s">
        <v>137</v>
      </c>
      <c r="J26" s="115" t="s">
        <v>182</v>
      </c>
      <c r="K26" s="41"/>
      <c r="L26" s="41"/>
    </row>
    <row r="27" spans="1:12" ht="15" customHeight="1" x14ac:dyDescent="0.25">
      <c r="A27">
        <f t="shared" si="0"/>
        <v>9</v>
      </c>
      <c r="B27" t="s">
        <v>2</v>
      </c>
      <c r="C27" s="2" t="str">
        <f>C5</f>
        <v>Ibis Styles Lyon Bron Eurexpo</v>
      </c>
      <c r="D27">
        <v>3</v>
      </c>
      <c r="G27" s="48">
        <f t="shared" si="1"/>
        <v>9</v>
      </c>
      <c r="H27" s="1" t="str">
        <f>$C$21&amp;", "&amp;B41</f>
        <v>EuroNews, Corporate Travel Coordinator</v>
      </c>
      <c r="I27" s="115" t="s">
        <v>138</v>
      </c>
      <c r="J27" s="115" t="s">
        <v>183</v>
      </c>
      <c r="K27" s="41"/>
      <c r="L27" s="41"/>
    </row>
    <row r="28" spans="1:12" ht="15" customHeight="1" x14ac:dyDescent="0.25">
      <c r="A28">
        <f t="shared" si="0"/>
        <v>10</v>
      </c>
      <c r="B28" t="s">
        <v>3</v>
      </c>
      <c r="C28" s="2" t="str">
        <f>C6</f>
        <v>Mercure Lyon Centre Chateau Perrache</v>
      </c>
      <c r="D28">
        <v>3</v>
      </c>
      <c r="G28" s="48">
        <f t="shared" si="1"/>
        <v>10</v>
      </c>
      <c r="H28" s="1" t="str">
        <f>$C$21&amp;", "&amp;B42</f>
        <v>EuroNews, Corporate Travel Coordinator</v>
      </c>
      <c r="I28" s="115" t="s">
        <v>139</v>
      </c>
      <c r="J28" s="115" t="s">
        <v>184</v>
      </c>
      <c r="K28" s="41"/>
      <c r="L28" s="41"/>
    </row>
    <row r="29" spans="1:12" ht="15" customHeight="1" x14ac:dyDescent="0.25">
      <c r="A29">
        <f t="shared" si="0"/>
        <v>11</v>
      </c>
      <c r="B29" t="s">
        <v>4</v>
      </c>
      <c r="C29" s="2" t="str">
        <f>C8</f>
        <v>Premiere Classe Lyon Centre Gare Part Dieu</v>
      </c>
      <c r="D29">
        <v>3</v>
      </c>
      <c r="G29" s="48">
        <f t="shared" si="1"/>
        <v>11</v>
      </c>
      <c r="H29" s="1" t="str">
        <f>$C$22&amp;", "&amp;B39</f>
        <v>Renault Trucks, Corporate Travel Manager</v>
      </c>
      <c r="I29" s="115" t="s">
        <v>140</v>
      </c>
      <c r="J29" s="115" t="s">
        <v>185</v>
      </c>
      <c r="K29" s="41"/>
      <c r="L29" s="41"/>
    </row>
    <row r="30" spans="1:12" ht="15" customHeight="1" x14ac:dyDescent="0.25">
      <c r="A30">
        <f t="shared" si="0"/>
        <v>12</v>
      </c>
      <c r="B30" t="s">
        <v>5</v>
      </c>
      <c r="C30" s="2" t="str">
        <f>C9</f>
        <v>Kyriad Lyon Bron Eurexpo Le Cottage</v>
      </c>
      <c r="D30">
        <v>3</v>
      </c>
      <c r="G30" s="48">
        <f t="shared" si="1"/>
        <v>12</v>
      </c>
      <c r="H30" s="1" t="str">
        <f>$C$22&amp;", "&amp;B40</f>
        <v>Renault Trucks, Corporate Travel Coordinator</v>
      </c>
      <c r="I30" s="115" t="s">
        <v>141</v>
      </c>
      <c r="J30" s="115" t="s">
        <v>186</v>
      </c>
      <c r="K30" s="41"/>
      <c r="L30" s="41"/>
    </row>
    <row r="31" spans="1:12" ht="15" customHeight="1" x14ac:dyDescent="0.25">
      <c r="A31">
        <f t="shared" si="0"/>
        <v>13</v>
      </c>
      <c r="B31" t="s">
        <v>6</v>
      </c>
      <c r="C31" s="2" t="str">
        <f>C10</f>
        <v>Campanile Lyon Centre Gare Part Dieu</v>
      </c>
      <c r="D31">
        <v>3</v>
      </c>
      <c r="G31" s="48">
        <f t="shared" si="1"/>
        <v>13</v>
      </c>
      <c r="H31" s="1" t="str">
        <f>$C$22&amp;", "&amp;B41</f>
        <v>Renault Trucks, Corporate Travel Coordinator</v>
      </c>
      <c r="I31" s="115" t="s">
        <v>142</v>
      </c>
      <c r="J31" s="115" t="s">
        <v>187</v>
      </c>
      <c r="K31" s="41"/>
      <c r="L31" s="41"/>
    </row>
    <row r="32" spans="1:12" ht="15" customHeight="1" x14ac:dyDescent="0.25">
      <c r="A32">
        <f t="shared" si="0"/>
        <v>14</v>
      </c>
      <c r="B32" t="s">
        <v>7</v>
      </c>
      <c r="C32" s="2" t="str">
        <f>C11</f>
        <v>Golden Tulip Lyon Millenaire</v>
      </c>
      <c r="D32">
        <v>3</v>
      </c>
      <c r="G32" s="48">
        <f t="shared" si="1"/>
        <v>14</v>
      </c>
      <c r="H32" s="1" t="str">
        <f>$C$22&amp;", "&amp;B42</f>
        <v>Renault Trucks, Corporate Travel Coordinator</v>
      </c>
      <c r="I32" s="115" t="s">
        <v>143</v>
      </c>
      <c r="J32" s="115" t="s">
        <v>188</v>
      </c>
      <c r="K32" s="41"/>
      <c r="L32" s="41"/>
    </row>
    <row r="33" spans="1:12" ht="15" customHeight="1" x14ac:dyDescent="0.25">
      <c r="D33">
        <f>SUM(D19:D32)</f>
        <v>46</v>
      </c>
      <c r="G33" s="48">
        <f t="shared" si="1"/>
        <v>15</v>
      </c>
      <c r="H33" s="1" t="str">
        <f>$C$23&amp;", "&amp;B39</f>
        <v>Biomerieux, Corporate Travel Manager</v>
      </c>
      <c r="I33" s="115" t="s">
        <v>144</v>
      </c>
      <c r="J33" s="115" t="s">
        <v>189</v>
      </c>
      <c r="K33" s="41"/>
      <c r="L33" s="41"/>
    </row>
    <row r="34" spans="1:12" ht="15" customHeight="1" x14ac:dyDescent="0.25">
      <c r="G34" s="48">
        <f t="shared" si="1"/>
        <v>16</v>
      </c>
      <c r="H34" s="1" t="str">
        <f>$C$23&amp;", "&amp;B40</f>
        <v>Biomerieux, Corporate Travel Coordinator</v>
      </c>
      <c r="I34" s="115" t="s">
        <v>145</v>
      </c>
      <c r="J34" s="115" t="s">
        <v>190</v>
      </c>
      <c r="K34" s="41"/>
      <c r="L34" s="41"/>
    </row>
    <row r="35" spans="1:12" ht="15" customHeight="1" x14ac:dyDescent="0.25">
      <c r="A35" s="5"/>
      <c r="B35" s="43" t="s">
        <v>26</v>
      </c>
      <c r="C35" s="5"/>
      <c r="G35" s="48">
        <f t="shared" si="1"/>
        <v>17</v>
      </c>
      <c r="H35" s="1" t="str">
        <f>$C$23&amp;", "&amp;B41</f>
        <v>Biomerieux, Corporate Travel Coordinator</v>
      </c>
      <c r="I35" s="115" t="s">
        <v>146</v>
      </c>
      <c r="J35" s="115" t="s">
        <v>191</v>
      </c>
      <c r="K35" s="41"/>
      <c r="L35" s="41"/>
    </row>
    <row r="36" spans="1:12" ht="15" customHeight="1" x14ac:dyDescent="0.25">
      <c r="A36">
        <f t="shared" ref="A36:A45" si="2">+A35+1</f>
        <v>1</v>
      </c>
      <c r="B36" s="114" t="s">
        <v>84</v>
      </c>
      <c r="C36" s="114"/>
      <c r="G36" s="48">
        <f t="shared" si="1"/>
        <v>18</v>
      </c>
      <c r="H36" s="1" t="str">
        <f>$C$23&amp;", "&amp;B42</f>
        <v>Biomerieux, Corporate Travel Coordinator</v>
      </c>
      <c r="I36" s="115" t="s">
        <v>147</v>
      </c>
      <c r="J36" s="115" t="s">
        <v>192</v>
      </c>
      <c r="K36" s="41"/>
      <c r="L36" s="41"/>
    </row>
    <row r="37" spans="1:12" ht="15" customHeight="1" x14ac:dyDescent="0.25">
      <c r="A37">
        <f t="shared" si="2"/>
        <v>2</v>
      </c>
      <c r="B37" s="114" t="s">
        <v>82</v>
      </c>
      <c r="C37" s="114"/>
      <c r="G37" s="48">
        <f t="shared" si="1"/>
        <v>19</v>
      </c>
      <c r="H37" s="1" t="str">
        <f>$C$24&amp;", "&amp;B39</f>
        <v>Sanofi-Pasteur, Corporate Travel Manager</v>
      </c>
      <c r="I37" s="115" t="s">
        <v>148</v>
      </c>
      <c r="J37" s="115" t="s">
        <v>193</v>
      </c>
      <c r="K37" s="41"/>
      <c r="L37" s="41"/>
    </row>
    <row r="38" spans="1:12" ht="15" customHeight="1" x14ac:dyDescent="0.25">
      <c r="A38">
        <f t="shared" si="2"/>
        <v>3</v>
      </c>
      <c r="B38" s="114" t="s">
        <v>83</v>
      </c>
      <c r="C38" s="114"/>
      <c r="G38" s="48">
        <f t="shared" si="1"/>
        <v>20</v>
      </c>
      <c r="H38" s="1" t="str">
        <f>$C$24&amp;", "&amp;B40</f>
        <v>Sanofi-Pasteur, Corporate Travel Coordinator</v>
      </c>
      <c r="I38" s="115" t="s">
        <v>149</v>
      </c>
      <c r="J38" s="115" t="s">
        <v>194</v>
      </c>
      <c r="K38" s="41"/>
      <c r="L38" s="41"/>
    </row>
    <row r="39" spans="1:12" ht="15" customHeight="1" x14ac:dyDescent="0.25">
      <c r="A39">
        <f t="shared" si="2"/>
        <v>4</v>
      </c>
      <c r="B39" s="114" t="s">
        <v>67</v>
      </c>
      <c r="C39" s="114"/>
      <c r="G39" s="48">
        <f t="shared" si="1"/>
        <v>21</v>
      </c>
      <c r="H39" s="1" t="str">
        <f>$C$24&amp;", "&amp;B41</f>
        <v>Sanofi-Pasteur, Corporate Travel Coordinator</v>
      </c>
      <c r="I39" s="115" t="s">
        <v>150</v>
      </c>
      <c r="J39" s="115" t="s">
        <v>195</v>
      </c>
      <c r="K39" s="41"/>
      <c r="L39" s="41"/>
    </row>
    <row r="40" spans="1:12" ht="15" customHeight="1" x14ac:dyDescent="0.25">
      <c r="A40">
        <f t="shared" si="2"/>
        <v>5</v>
      </c>
      <c r="B40" s="114" t="s">
        <v>85</v>
      </c>
      <c r="C40" s="114"/>
      <c r="G40" s="48">
        <f t="shared" si="1"/>
        <v>22</v>
      </c>
      <c r="H40" s="1" t="str">
        <f>$C$24&amp;", "&amp;B42</f>
        <v>Sanofi-Pasteur, Corporate Travel Coordinator</v>
      </c>
      <c r="I40" s="115" t="s">
        <v>151</v>
      </c>
      <c r="J40" s="115" t="s">
        <v>196</v>
      </c>
      <c r="K40" s="41"/>
      <c r="L40" s="41"/>
    </row>
    <row r="41" spans="1:12" ht="15" customHeight="1" x14ac:dyDescent="0.25">
      <c r="A41">
        <f t="shared" si="2"/>
        <v>6</v>
      </c>
      <c r="B41" s="114" t="s">
        <v>85</v>
      </c>
      <c r="C41" s="114"/>
      <c r="G41" s="48">
        <f t="shared" si="1"/>
        <v>23</v>
      </c>
      <c r="H41" s="1" t="str">
        <f>$C$25&amp;", "&amp;B43</f>
        <v>ibis budget Lyon La Part Dieu, General Manager</v>
      </c>
      <c r="I41" s="115" t="s">
        <v>152</v>
      </c>
      <c r="J41" s="115" t="s">
        <v>197</v>
      </c>
      <c r="K41" s="41"/>
      <c r="L41" s="41"/>
    </row>
    <row r="42" spans="1:12" ht="15" customHeight="1" x14ac:dyDescent="0.25">
      <c r="A42">
        <f t="shared" si="2"/>
        <v>7</v>
      </c>
      <c r="B42" s="114" t="s">
        <v>85</v>
      </c>
      <c r="C42" s="114"/>
      <c r="G42" s="48">
        <f t="shared" si="1"/>
        <v>24</v>
      </c>
      <c r="H42" s="1" t="str">
        <f>$C$25&amp;", "&amp;B44</f>
        <v>ibis budget Lyon La Part Dieu, Revenue Manager</v>
      </c>
      <c r="I42" s="115" t="s">
        <v>153</v>
      </c>
      <c r="J42" s="115" t="s">
        <v>198</v>
      </c>
      <c r="K42" s="41"/>
      <c r="L42" s="41"/>
    </row>
    <row r="43" spans="1:12" ht="15" customHeight="1" x14ac:dyDescent="0.25">
      <c r="A43">
        <f t="shared" si="2"/>
        <v>8</v>
      </c>
      <c r="B43" s="114" t="s">
        <v>27</v>
      </c>
      <c r="C43" s="114"/>
      <c r="G43" s="48">
        <f t="shared" si="1"/>
        <v>25</v>
      </c>
      <c r="H43" s="1" t="str">
        <f>$C$25&amp;", "&amp;B45</f>
        <v>ibis budget Lyon La Part Dieu, Sales and Marketing Manager</v>
      </c>
      <c r="I43" s="115" t="s">
        <v>154</v>
      </c>
      <c r="J43" s="115" t="s">
        <v>199</v>
      </c>
      <c r="K43" s="41"/>
      <c r="L43" s="41"/>
    </row>
    <row r="44" spans="1:12" ht="15" customHeight="1" x14ac:dyDescent="0.25">
      <c r="A44">
        <f t="shared" si="2"/>
        <v>9</v>
      </c>
      <c r="B44" s="114" t="s">
        <v>28</v>
      </c>
      <c r="C44" s="114"/>
      <c r="G44" s="48">
        <f t="shared" si="1"/>
        <v>26</v>
      </c>
      <c r="H44" s="1" t="str">
        <f>$C$26&amp;", "&amp;B43</f>
        <v>Ibis Lyon Centre Perrache, General Manager</v>
      </c>
      <c r="I44" s="115" t="s">
        <v>155</v>
      </c>
      <c r="J44" s="115" t="s">
        <v>200</v>
      </c>
      <c r="K44" s="41"/>
      <c r="L44" s="41"/>
    </row>
    <row r="45" spans="1:12" ht="15" customHeight="1" x14ac:dyDescent="0.25">
      <c r="A45">
        <f t="shared" si="2"/>
        <v>10</v>
      </c>
      <c r="B45" s="114" t="s">
        <v>29</v>
      </c>
      <c r="C45" s="114"/>
      <c r="G45" s="48">
        <f t="shared" si="1"/>
        <v>27</v>
      </c>
      <c r="H45" s="1" t="str">
        <f>$C$26&amp;", "&amp;B44</f>
        <v>Ibis Lyon Centre Perrache, Revenue Manager</v>
      </c>
      <c r="I45" s="115" t="s">
        <v>156</v>
      </c>
      <c r="J45" s="115" t="s">
        <v>201</v>
      </c>
      <c r="K45" s="41"/>
      <c r="L45" s="41"/>
    </row>
    <row r="46" spans="1:12" ht="15" customHeight="1" x14ac:dyDescent="0.25">
      <c r="B46" s="114"/>
      <c r="C46" s="114"/>
      <c r="G46" s="48">
        <f t="shared" si="1"/>
        <v>28</v>
      </c>
      <c r="H46" s="1" t="str">
        <f>$C$26&amp;", "&amp;B45</f>
        <v>Ibis Lyon Centre Perrache, Sales and Marketing Manager</v>
      </c>
      <c r="I46" s="115" t="s">
        <v>157</v>
      </c>
      <c r="J46" s="115" t="s">
        <v>202</v>
      </c>
      <c r="K46" s="41"/>
      <c r="L46" s="41"/>
    </row>
    <row r="47" spans="1:12" ht="15" customHeight="1" x14ac:dyDescent="0.25">
      <c r="B47" s="114"/>
      <c r="C47" s="114"/>
      <c r="G47" s="48">
        <f t="shared" si="1"/>
        <v>29</v>
      </c>
      <c r="H47" s="1" t="str">
        <f>$C$27&amp;", "&amp;B43</f>
        <v>Ibis Styles Lyon Bron Eurexpo, General Manager</v>
      </c>
      <c r="I47" s="115" t="s">
        <v>158</v>
      </c>
      <c r="J47" s="115" t="s">
        <v>203</v>
      </c>
      <c r="K47" s="41"/>
      <c r="L47" s="41"/>
    </row>
    <row r="48" spans="1:12" ht="15" customHeight="1" x14ac:dyDescent="0.25">
      <c r="A48" t="s">
        <v>272</v>
      </c>
      <c r="B48" s="114" t="s">
        <v>274</v>
      </c>
      <c r="C48" s="114"/>
      <c r="G48" s="48">
        <f t="shared" si="1"/>
        <v>30</v>
      </c>
      <c r="H48" s="1" t="str">
        <f>$C$27&amp;", "&amp;B44</f>
        <v>Ibis Styles Lyon Bron Eurexpo, Revenue Manager</v>
      </c>
      <c r="I48" s="115" t="s">
        <v>159</v>
      </c>
      <c r="J48" s="115" t="s">
        <v>204</v>
      </c>
      <c r="K48" s="41"/>
      <c r="L48" s="41"/>
    </row>
    <row r="49" spans="1:12" ht="15" customHeight="1" x14ac:dyDescent="0.25">
      <c r="A49" t="s">
        <v>273</v>
      </c>
      <c r="B49" s="114" t="s">
        <v>275</v>
      </c>
      <c r="C49" s="114"/>
      <c r="G49" s="48">
        <f t="shared" si="1"/>
        <v>31</v>
      </c>
      <c r="H49" s="1" t="str">
        <f>$C$27&amp;", "&amp;B45</f>
        <v>Ibis Styles Lyon Bron Eurexpo, Sales and Marketing Manager</v>
      </c>
      <c r="I49" s="115" t="s">
        <v>160</v>
      </c>
      <c r="J49" s="115" t="s">
        <v>205</v>
      </c>
      <c r="K49" s="41"/>
      <c r="L49" s="41"/>
    </row>
    <row r="50" spans="1:12" ht="15" customHeight="1" x14ac:dyDescent="0.25">
      <c r="G50" s="48">
        <f t="shared" si="1"/>
        <v>32</v>
      </c>
      <c r="H50" s="1" t="str">
        <f>$C$28&amp;", "&amp;B43</f>
        <v>Mercure Lyon Centre Chateau Perrache, General Manager</v>
      </c>
      <c r="I50" s="115" t="s">
        <v>161</v>
      </c>
      <c r="J50" s="115" t="s">
        <v>206</v>
      </c>
      <c r="K50" s="41"/>
      <c r="L50" s="41"/>
    </row>
    <row r="51" spans="1:12" ht="15" customHeight="1" x14ac:dyDescent="0.25">
      <c r="A51" t="s">
        <v>298</v>
      </c>
      <c r="B51" t="s">
        <v>299</v>
      </c>
      <c r="C51" s="125">
        <f>C52-7</f>
        <v>44232</v>
      </c>
      <c r="G51" s="48">
        <f t="shared" si="1"/>
        <v>33</v>
      </c>
      <c r="H51" s="1" t="str">
        <f>$C$28&amp;", "&amp;B44</f>
        <v>Mercure Lyon Centre Chateau Perrache, Revenue Manager</v>
      </c>
      <c r="I51" s="115" t="s">
        <v>162</v>
      </c>
      <c r="J51" s="115" t="s">
        <v>207</v>
      </c>
      <c r="K51" s="41"/>
      <c r="L51" s="41"/>
    </row>
    <row r="52" spans="1:12" ht="15" customHeight="1" x14ac:dyDescent="0.25">
      <c r="B52" t="s">
        <v>300</v>
      </c>
      <c r="C52" s="125">
        <f>C53-6</f>
        <v>44239</v>
      </c>
      <c r="G52" s="48">
        <f t="shared" si="1"/>
        <v>34</v>
      </c>
      <c r="H52" s="1" t="str">
        <f>$C$28&amp;", "&amp;B45</f>
        <v>Mercure Lyon Centre Chateau Perrache, Sales and Marketing Manager</v>
      </c>
      <c r="I52" s="115" t="s">
        <v>163</v>
      </c>
      <c r="J52" s="115" t="s">
        <v>208</v>
      </c>
      <c r="K52" s="41"/>
      <c r="L52" s="41"/>
    </row>
    <row r="53" spans="1:12" ht="15" customHeight="1" x14ac:dyDescent="0.25">
      <c r="B53" t="s">
        <v>301</v>
      </c>
      <c r="C53" s="125">
        <f>C54-4</f>
        <v>44245</v>
      </c>
      <c r="G53" s="48">
        <f t="shared" si="1"/>
        <v>35</v>
      </c>
      <c r="H53" s="1" t="str">
        <f>$C$29&amp;", "&amp;B43</f>
        <v>Premiere Classe Lyon Centre Gare Part Dieu, General Manager</v>
      </c>
      <c r="I53" s="115" t="s">
        <v>164</v>
      </c>
      <c r="J53" s="115" t="s">
        <v>209</v>
      </c>
      <c r="K53" s="41"/>
      <c r="L53" s="41"/>
    </row>
    <row r="54" spans="1:12" ht="15" customHeight="1" x14ac:dyDescent="0.25">
      <c r="B54" t="s">
        <v>302</v>
      </c>
      <c r="C54" s="125">
        <f>C55-1</f>
        <v>44249</v>
      </c>
      <c r="G54" s="48">
        <f t="shared" si="1"/>
        <v>36</v>
      </c>
      <c r="H54" s="1" t="str">
        <f>$C$29&amp;", "&amp;B44</f>
        <v>Premiere Classe Lyon Centre Gare Part Dieu, Revenue Manager</v>
      </c>
      <c r="I54" s="115" t="s">
        <v>165</v>
      </c>
      <c r="J54" s="115" t="s">
        <v>210</v>
      </c>
      <c r="K54" s="41"/>
      <c r="L54" s="41"/>
    </row>
    <row r="55" spans="1:12" ht="15" customHeight="1" x14ac:dyDescent="0.25">
      <c r="B55" t="s">
        <v>303</v>
      </c>
      <c r="C55" s="125">
        <f>C58-5</f>
        <v>44250</v>
      </c>
      <c r="G55" s="48">
        <f t="shared" si="1"/>
        <v>37</v>
      </c>
      <c r="H55" s="1" t="str">
        <f>$C$29&amp;", "&amp;B45</f>
        <v>Premiere Classe Lyon Centre Gare Part Dieu, Sales and Marketing Manager</v>
      </c>
      <c r="I55" s="115" t="s">
        <v>166</v>
      </c>
      <c r="J55" s="115" t="s">
        <v>211</v>
      </c>
      <c r="K55" s="41"/>
      <c r="L55" s="41"/>
    </row>
    <row r="56" spans="1:12" ht="15" customHeight="1" x14ac:dyDescent="0.25">
      <c r="B56" t="s">
        <v>304</v>
      </c>
      <c r="C56" s="125">
        <v>44257</v>
      </c>
      <c r="D56" t="s">
        <v>307</v>
      </c>
      <c r="G56" s="48">
        <f t="shared" si="1"/>
        <v>38</v>
      </c>
      <c r="H56" s="1" t="str">
        <f>$C$30&amp;", "&amp;B43</f>
        <v>Kyriad Lyon Bron Eurexpo Le Cottage, General Manager</v>
      </c>
      <c r="I56" s="115" t="s">
        <v>167</v>
      </c>
      <c r="J56" s="115" t="s">
        <v>212</v>
      </c>
      <c r="K56" s="41"/>
      <c r="L56" s="41"/>
    </row>
    <row r="57" spans="1:12" ht="15" customHeight="1" x14ac:dyDescent="0.25">
      <c r="B57" t="s">
        <v>305</v>
      </c>
      <c r="C57" s="125">
        <f>C56-1</f>
        <v>44256</v>
      </c>
      <c r="G57" s="48">
        <f t="shared" si="1"/>
        <v>39</v>
      </c>
      <c r="H57" s="1" t="str">
        <f>$C$30&amp;", "&amp;B44</f>
        <v>Kyriad Lyon Bron Eurexpo Le Cottage, Revenue Manager</v>
      </c>
      <c r="I57" s="115" t="s">
        <v>168</v>
      </c>
      <c r="J57" s="115" t="s">
        <v>213</v>
      </c>
      <c r="K57" s="41"/>
      <c r="L57" s="41"/>
    </row>
    <row r="58" spans="1:12" ht="15" customHeight="1" x14ac:dyDescent="0.25">
      <c r="B58" t="s">
        <v>306</v>
      </c>
      <c r="C58" s="125">
        <f>C56-2</f>
        <v>44255</v>
      </c>
      <c r="G58" s="48">
        <f t="shared" si="1"/>
        <v>40</v>
      </c>
      <c r="H58" s="1" t="str">
        <f>$C$30&amp;", "&amp;B45</f>
        <v>Kyriad Lyon Bron Eurexpo Le Cottage, Sales and Marketing Manager</v>
      </c>
      <c r="I58" s="115" t="s">
        <v>169</v>
      </c>
      <c r="J58" s="115" t="s">
        <v>214</v>
      </c>
      <c r="K58" s="41"/>
      <c r="L58" s="41"/>
    </row>
    <row r="59" spans="1:12" ht="15" customHeight="1" x14ac:dyDescent="0.25">
      <c r="G59" s="48">
        <f t="shared" si="1"/>
        <v>41</v>
      </c>
      <c r="H59" s="1" t="str">
        <f>$C$31&amp;", "&amp;B43</f>
        <v>Campanile Lyon Centre Gare Part Dieu, General Manager</v>
      </c>
      <c r="I59" s="115" t="s">
        <v>170</v>
      </c>
      <c r="J59" s="115" t="s">
        <v>215</v>
      </c>
      <c r="K59" s="41"/>
      <c r="L59" s="41"/>
    </row>
    <row r="60" spans="1:12" ht="15" customHeight="1" x14ac:dyDescent="0.25">
      <c r="G60" s="48">
        <f t="shared" si="1"/>
        <v>42</v>
      </c>
      <c r="H60" s="1" t="str">
        <f>$C$31&amp;", "&amp;B44</f>
        <v>Campanile Lyon Centre Gare Part Dieu, Revenue Manager</v>
      </c>
      <c r="I60" s="115" t="s">
        <v>171</v>
      </c>
      <c r="J60" s="115" t="s">
        <v>216</v>
      </c>
      <c r="K60" s="41"/>
      <c r="L60" s="41"/>
    </row>
    <row r="61" spans="1:12" ht="15" customHeight="1" x14ac:dyDescent="0.25">
      <c r="G61" s="48">
        <f t="shared" si="1"/>
        <v>43</v>
      </c>
      <c r="H61" s="1" t="str">
        <f>$C$31&amp;", "&amp;B45</f>
        <v>Campanile Lyon Centre Gare Part Dieu, Sales and Marketing Manager</v>
      </c>
      <c r="I61" s="115" t="s">
        <v>172</v>
      </c>
      <c r="J61" s="115" t="s">
        <v>217</v>
      </c>
      <c r="K61" s="41"/>
      <c r="L61" s="41"/>
    </row>
    <row r="62" spans="1:12" ht="15" customHeight="1" x14ac:dyDescent="0.25">
      <c r="G62" s="48">
        <f t="shared" si="1"/>
        <v>44</v>
      </c>
      <c r="H62" s="1" t="str">
        <f>$C$32&amp;", "&amp;B43</f>
        <v>Golden Tulip Lyon Millenaire, General Manager</v>
      </c>
      <c r="I62" s="115" t="s">
        <v>173</v>
      </c>
      <c r="J62" s="115" t="s">
        <v>218</v>
      </c>
      <c r="K62" s="41"/>
      <c r="L62" s="41"/>
    </row>
    <row r="63" spans="1:12" ht="15" customHeight="1" x14ac:dyDescent="0.25">
      <c r="G63" s="48">
        <f t="shared" si="1"/>
        <v>45</v>
      </c>
      <c r="H63" s="1" t="str">
        <f>$C$32&amp;", "&amp;B44</f>
        <v>Golden Tulip Lyon Millenaire, Revenue Manager</v>
      </c>
      <c r="I63" s="115" t="s">
        <v>174</v>
      </c>
      <c r="J63" s="115" t="s">
        <v>219</v>
      </c>
      <c r="K63" s="41"/>
      <c r="L63" s="41"/>
    </row>
    <row r="64" spans="1:12" ht="15" customHeight="1" x14ac:dyDescent="0.25">
      <c r="G64" s="48">
        <f t="shared" si="1"/>
        <v>46</v>
      </c>
      <c r="H64" s="1" t="str">
        <f>$C$32&amp;", "&amp;B45</f>
        <v>Golden Tulip Lyon Millenaire, Sales and Marketing Manager</v>
      </c>
      <c r="I64" s="115" t="s">
        <v>175</v>
      </c>
      <c r="J64" s="115" t="s">
        <v>220</v>
      </c>
      <c r="K64" s="41"/>
      <c r="L64" s="41"/>
    </row>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H37"/>
  <sheetViews>
    <sheetView showGridLines="0" workbookViewId="0">
      <selection activeCell="A2" sqref="A2"/>
    </sheetView>
  </sheetViews>
  <sheetFormatPr baseColWidth="10" defaultColWidth="9.140625" defaultRowHeight="15" x14ac:dyDescent="0.25"/>
  <cols>
    <col min="1" max="2" width="84" style="28" customWidth="1"/>
    <col min="3" max="3" width="83.7109375" style="28" customWidth="1"/>
    <col min="4" max="4" width="88.28515625" style="28" customWidth="1"/>
    <col min="5" max="5" width="86.5703125" style="28" customWidth="1"/>
    <col min="6" max="6" width="10.42578125" style="28" customWidth="1"/>
    <col min="7" max="7" width="11.5703125" style="28" customWidth="1"/>
    <col min="8" max="16384" width="9.140625" style="28"/>
  </cols>
  <sheetData>
    <row r="1" spans="1:8" x14ac:dyDescent="0.25">
      <c r="A1" s="89" t="s">
        <v>24</v>
      </c>
      <c r="B1" s="89" t="s">
        <v>25</v>
      </c>
    </row>
    <row r="2" spans="1:8" x14ac:dyDescent="0.25">
      <c r="A2" s="7" t="s">
        <v>435</v>
      </c>
      <c r="B2" s="7" t="str">
        <f>A2</f>
        <v>Deliverable: a  presentation on the topics as described during the introduction.</v>
      </c>
      <c r="C2" s="7" t="str">
        <f>B2</f>
        <v>Deliverable: a  presentation on the topics as described during the introduction.</v>
      </c>
      <c r="D2" s="7" t="str">
        <f t="shared" ref="D2:E3" si="0">C2</f>
        <v>Deliverable: a  presentation on the topics as described during the introduction.</v>
      </c>
      <c r="E2" s="7" t="str">
        <f t="shared" si="0"/>
        <v>Deliverable: a  presentation on the topics as described during the introduction.</v>
      </c>
    </row>
    <row r="3" spans="1:8" ht="30" x14ac:dyDescent="0.25">
      <c r="A3" s="7" t="s">
        <v>374</v>
      </c>
      <c r="B3" s="7" t="str">
        <f>A3</f>
        <v>The purpose of this session is to prepare a general strategy that will guide your tactics in the next phase.</v>
      </c>
      <c r="C3" s="7" t="str">
        <f>B3</f>
        <v>The purpose of this session is to prepare a general strategy that will guide your tactics in the next phase.</v>
      </c>
      <c r="D3" s="7" t="str">
        <f t="shared" si="0"/>
        <v>The purpose of this session is to prepare a general strategy that will guide your tactics in the next phase.</v>
      </c>
      <c r="E3" s="7" t="str">
        <f t="shared" si="0"/>
        <v>The purpose of this session is to prepare a general strategy that will guide your tactics in the next phase.</v>
      </c>
    </row>
    <row r="4" spans="1:8" x14ac:dyDescent="0.25">
      <c r="A4" s="7"/>
      <c r="B4" s="7"/>
      <c r="C4" s="7"/>
      <c r="D4" s="7"/>
      <c r="E4" s="7"/>
    </row>
    <row r="5" spans="1:8" x14ac:dyDescent="0.25">
      <c r="A5" s="67" t="str">
        <f>VLOOKUP(A1,'5) Data'!$A$3:$C$16,3,FALSE)</f>
        <v>Accor Hotels (Head Office)</v>
      </c>
      <c r="B5" s="67" t="str">
        <f>VLOOKUP(B1,'5) Data'!$A$3:$C$16,3,FALSE)</f>
        <v>Louvre Hotels Group (Head Office)</v>
      </c>
      <c r="C5" s="67" t="s">
        <v>88</v>
      </c>
      <c r="D5" s="67" t="s">
        <v>127</v>
      </c>
      <c r="E5" s="67" t="s">
        <v>128</v>
      </c>
    </row>
    <row r="6" spans="1:8" ht="90" x14ac:dyDescent="0.25">
      <c r="A6" s="63" t="s">
        <v>123</v>
      </c>
      <c r="B6" s="63" t="s">
        <v>123</v>
      </c>
      <c r="C6" s="7" t="s">
        <v>439</v>
      </c>
      <c r="D6" s="7" t="s">
        <v>438</v>
      </c>
      <c r="E6" s="7" t="s">
        <v>437</v>
      </c>
    </row>
    <row r="7" spans="1:8" x14ac:dyDescent="0.25">
      <c r="A7" s="38" t="str">
        <f>VLOOKUP(F7,'5) Data'!$A$3:$C$16,3,FALSE)</f>
        <v>ibis budget Lyon La Part Dieu</v>
      </c>
      <c r="B7" s="38" t="str">
        <f>VLOOKUP(G7,'5) Data'!$A$3:$C$16,3,FALSE)</f>
        <v>Premiere Classe Lyon Centre Gare Part Dieu</v>
      </c>
      <c r="C7" s="28" t="s">
        <v>70</v>
      </c>
      <c r="D7" s="7"/>
      <c r="E7" s="7"/>
      <c r="F7" s="89" t="s">
        <v>0</v>
      </c>
      <c r="G7" s="89" t="s">
        <v>4</v>
      </c>
      <c r="H7" s="89"/>
    </row>
    <row r="8" spans="1:8" x14ac:dyDescent="0.25">
      <c r="A8" s="38" t="str">
        <f>VLOOKUP(F8,'5) Data'!$A$3:$C$16,3,FALSE)</f>
        <v>Ibis Lyon Centre Perrache</v>
      </c>
      <c r="B8" s="38" t="str">
        <f>VLOOKUP(G8,'5) Data'!$A$3:$C$16,3,FALSE)</f>
        <v>Kyriad Lyon Bron Eurexpo Le Cottage</v>
      </c>
      <c r="D8" s="7"/>
      <c r="E8" s="7"/>
      <c r="F8" s="89" t="s">
        <v>1</v>
      </c>
      <c r="G8" s="89" t="s">
        <v>5</v>
      </c>
      <c r="H8" s="89"/>
    </row>
    <row r="9" spans="1:8" x14ac:dyDescent="0.25">
      <c r="A9" s="38" t="str">
        <f>VLOOKUP(F9,'5) Data'!$A$3:$C$16,3,FALSE)</f>
        <v>Ibis Styles Lyon Bron Eurexpo</v>
      </c>
      <c r="B9" s="38" t="str">
        <f>VLOOKUP(G9,'5) Data'!$A$3:$C$16,3,FALSE)</f>
        <v>Campanile Lyon Centre Gare Part Dieu</v>
      </c>
      <c r="C9" s="37" t="s">
        <v>27</v>
      </c>
      <c r="D9" s="7"/>
      <c r="E9" s="7"/>
      <c r="F9" s="89" t="s">
        <v>2</v>
      </c>
      <c r="G9" s="89" t="s">
        <v>6</v>
      </c>
      <c r="H9" s="89"/>
    </row>
    <row r="10" spans="1:8" ht="105" x14ac:dyDescent="0.25">
      <c r="A10" s="38" t="str">
        <f>VLOOKUP(F10,'5) Data'!$A$3:$C$16,3,FALSE)</f>
        <v>Mercure Lyon Centre Chateau Perrache</v>
      </c>
      <c r="B10" s="38" t="str">
        <f>VLOOKUP(G10,'5) Data'!$A$3:$C$16,3,FALSE)</f>
        <v>Golden Tulip Lyon Millenaire</v>
      </c>
      <c r="C10" s="64" t="s">
        <v>340</v>
      </c>
      <c r="D10" s="7" t="s">
        <v>370</v>
      </c>
      <c r="E10" s="7" t="s">
        <v>378</v>
      </c>
      <c r="F10" s="89" t="s">
        <v>3</v>
      </c>
      <c r="G10" s="89" t="s">
        <v>7</v>
      </c>
      <c r="H10" s="89"/>
    </row>
    <row r="11" spans="1:8" ht="120" x14ac:dyDescent="0.25">
      <c r="A11" s="7" t="s">
        <v>440</v>
      </c>
      <c r="B11" s="7" t="str">
        <f>A11</f>
        <v xml:space="preserve">Focus on the current market situation and compare the properties in your chain with key competitors in each segment. Use a value-price matrix to evaluate whether your hotels are optimally placed against competition, and identify changes you would like to create in terms of hotel price levels and the value they offer to customers. 
Get prepared to argue for (1) investments along with their costs that will improve value to customers, and (2) value-based pricing adjustments (increasing or decreasing the overall rates of a specific property) that in your view will enhance the combined revenues earned by all properties together. </v>
      </c>
      <c r="C11" s="130" t="s">
        <v>349</v>
      </c>
      <c r="D11" s="130" t="s">
        <v>436</v>
      </c>
      <c r="E11" s="130" t="str">
        <f>D11</f>
        <v>You may not have time to meet with all 8 properties, and you may choose which to meet. The properties do not know any of this, and you may decline their meeting requests. You may also be negotiating with one to put pressure on another one (which you consider your main interest). However, you do need to meet your own room contracting targets (given to you later).</v>
      </c>
    </row>
    <row r="12" spans="1:8" x14ac:dyDescent="0.25">
      <c r="C12" s="65" t="s">
        <v>28</v>
      </c>
    </row>
    <row r="13" spans="1:8" ht="90" x14ac:dyDescent="0.25">
      <c r="A13" s="133" t="s">
        <v>441</v>
      </c>
      <c r="B13" s="133" t="str">
        <f>A13</f>
        <v>In value-based pricing, the focus is on the value a hotel can offer to the customer. Higher value allows higher rate, and vice versa. Your task is to plan the right attributes of value for each type of property in your chain so that you can attract customers in each segment.
In your strategy presentation, present examples of attributes (for each property) you believe that clients value, both existing and potential attributes (such as additional services or facilities)</v>
      </c>
      <c r="C13" s="7" t="s">
        <v>376</v>
      </c>
      <c r="D13" s="133" t="s">
        <v>371</v>
      </c>
      <c r="E13" s="133" t="s">
        <v>371</v>
      </c>
    </row>
    <row r="14" spans="1:8" ht="27" customHeight="1" x14ac:dyDescent="0.25">
      <c r="A14" s="65" t="str">
        <f>"Memo from  CEO, dated "&amp;TEXT(CEOMemo,"mmm-dd")</f>
        <v>Memo from  CEO, dated Mar-01</v>
      </c>
      <c r="B14" s="65" t="str">
        <f>+A14</f>
        <v>Memo from  CEO, dated Mar-01</v>
      </c>
      <c r="C14" s="65" t="s">
        <v>29</v>
      </c>
    </row>
    <row r="15" spans="1:8" ht="75.75" customHeight="1" x14ac:dyDescent="0.25">
      <c r="A15" s="29" t="s">
        <v>373</v>
      </c>
      <c r="B15" s="29" t="str">
        <f>+A15</f>
        <v>The Lyon market lacks in performance compared to other significant French cities (Paris, Marseille, Lille, Bordeaux). Out of this group, your area is the weakest in terms of both occupancy and ADR. You must revise your offering as a group based on principles of customer value, and bring the performance up to par with the rest of the cities. I expect a plan with a buy-in from the properties by March 3.</v>
      </c>
      <c r="C15" s="7" t="s">
        <v>372</v>
      </c>
    </row>
    <row r="16" spans="1:8" x14ac:dyDescent="0.25">
      <c r="A16" s="30" t="str">
        <f>'5) Data'!B48</f>
        <v>Sébastien Bazin, CEO, Accor Hotels</v>
      </c>
      <c r="B16" s="30" t="str">
        <f>'5) Data'!B49</f>
        <v>Pierre-Frédéric Roulot, CEO, Louvre Hotels Group</v>
      </c>
    </row>
    <row r="17" spans="1:5" ht="27.75" customHeight="1" x14ac:dyDescent="0.25">
      <c r="A17" s="30"/>
      <c r="B17" s="30"/>
      <c r="C17" s="171" t="s">
        <v>377</v>
      </c>
      <c r="D17" s="132"/>
    </row>
    <row r="18" spans="1:5" ht="32.25" customHeight="1" x14ac:dyDescent="0.25">
      <c r="A18" s="30"/>
      <c r="B18" s="30"/>
      <c r="C18" s="171"/>
    </row>
    <row r="19" spans="1:5" ht="45.75" customHeight="1" x14ac:dyDescent="0.25">
      <c r="C19" s="126" t="str">
        <f>"Memo from front office manager, "&amp;TEXT(Memo1,"mmm-dd")</f>
        <v>Memo from front office manager, Feb-05</v>
      </c>
    </row>
    <row r="20" spans="1:5" ht="60" x14ac:dyDescent="0.25">
      <c r="B20" s="127"/>
      <c r="C20" s="29" t="s">
        <v>125</v>
      </c>
      <c r="D20" s="65" t="s">
        <v>124</v>
      </c>
      <c r="E20" s="65" t="s">
        <v>124</v>
      </c>
    </row>
    <row r="21" spans="1:5" x14ac:dyDescent="0.2">
      <c r="C21" s="37" t="str">
        <f>"Memo from sales &amp; marketing manager, "&amp;TEXT(Memo2,"mmm-dd")</f>
        <v>Memo from sales &amp; marketing manager, Feb-12</v>
      </c>
      <c r="D21" s="47" t="str">
        <f>'5) Data'!C25</f>
        <v>ibis budget Lyon La Part Dieu</v>
      </c>
      <c r="E21" s="38" t="str">
        <f>'5) Data'!C25</f>
        <v>ibis budget Lyon La Part Dieu</v>
      </c>
    </row>
    <row r="22" spans="1:5" ht="30" x14ac:dyDescent="0.2">
      <c r="C22" s="29" t="s">
        <v>55</v>
      </c>
      <c r="D22" s="47" t="str">
        <f>'5) Data'!C26</f>
        <v>Ibis Lyon Centre Perrache</v>
      </c>
      <c r="E22" s="38" t="str">
        <f>'5) Data'!C26</f>
        <v>Ibis Lyon Centre Perrache</v>
      </c>
    </row>
    <row r="23" spans="1:5" x14ac:dyDescent="0.2">
      <c r="C23" s="37" t="str">
        <f>"Memo from revenue manager, "&amp;TEXT(Memo3,"mmm-dd")</f>
        <v>Memo from revenue manager, Feb-18</v>
      </c>
      <c r="D23" s="47" t="str">
        <f>'5) Data'!C27</f>
        <v>Ibis Styles Lyon Bron Eurexpo</v>
      </c>
      <c r="E23" s="38" t="str">
        <f>'5) Data'!C27</f>
        <v>Ibis Styles Lyon Bron Eurexpo</v>
      </c>
    </row>
    <row r="24" spans="1:5" ht="60" x14ac:dyDescent="0.2">
      <c r="C24" s="29" t="s">
        <v>375</v>
      </c>
      <c r="D24" s="47" t="str">
        <f>'5) Data'!C28</f>
        <v>Mercure Lyon Centre Chateau Perrache</v>
      </c>
      <c r="E24" s="38" t="str">
        <f>'5) Data'!C28</f>
        <v>Mercure Lyon Centre Chateau Perrache</v>
      </c>
    </row>
    <row r="25" spans="1:5" x14ac:dyDescent="0.2">
      <c r="C25" s="37" t="str">
        <f>"Memo from finance manager, "&amp;TEXT(Memo4,"mmm-dd")</f>
        <v>Memo from finance manager, Feb-22</v>
      </c>
      <c r="D25" s="47" t="str">
        <f>'5) Data'!C29</f>
        <v>Premiere Classe Lyon Centre Gare Part Dieu</v>
      </c>
      <c r="E25" s="38" t="str">
        <f>'5) Data'!C29</f>
        <v>Premiere Classe Lyon Centre Gare Part Dieu</v>
      </c>
    </row>
    <row r="26" spans="1:5" ht="30" x14ac:dyDescent="0.2">
      <c r="B26" s="37"/>
      <c r="C26" s="29" t="s">
        <v>48</v>
      </c>
      <c r="D26" s="47" t="str">
        <f>'5) Data'!C30</f>
        <v>Kyriad Lyon Bron Eurexpo Le Cottage</v>
      </c>
      <c r="E26" s="38" t="str">
        <f>'5) Data'!C30</f>
        <v>Kyriad Lyon Bron Eurexpo Le Cottage</v>
      </c>
    </row>
    <row r="27" spans="1:5" x14ac:dyDescent="0.2">
      <c r="C27" s="37" t="str">
        <f>"Memo from general manager , "&amp;TEXT(Memo5,"mmm-dd")</f>
        <v>Memo from general manager , Feb-23</v>
      </c>
      <c r="D27" s="47" t="str">
        <f>'5) Data'!C31</f>
        <v>Campanile Lyon Centre Gare Part Dieu</v>
      </c>
      <c r="E27" s="38" t="str">
        <f>'5) Data'!C31</f>
        <v>Campanile Lyon Centre Gare Part Dieu</v>
      </c>
    </row>
    <row r="28" spans="1:5" ht="30" x14ac:dyDescent="0.2">
      <c r="B28" s="38"/>
      <c r="C28" s="29" t="s">
        <v>49</v>
      </c>
      <c r="D28" s="47" t="str">
        <f>'5) Data'!C32</f>
        <v>Golden Tulip Lyon Millenaire</v>
      </c>
      <c r="E28" s="38" t="str">
        <f>'5) Data'!C32</f>
        <v>Golden Tulip Lyon Millenaire</v>
      </c>
    </row>
    <row r="29" spans="1:5" x14ac:dyDescent="0.25">
      <c r="B29" s="38"/>
      <c r="C29" s="37" t="str">
        <f>"Memo from general manager, "&amp;TEXT(Memo6,"mmm-dd")</f>
        <v>Memo from general manager, Mar-02</v>
      </c>
      <c r="D29" s="65" t="str">
        <f>"Memo from your manager, dated "&amp;TEXT(KCMemo,"mmm-dd")</f>
        <v>Memo from your manager, dated Feb-28</v>
      </c>
      <c r="E29" s="65" t="str">
        <f>D29</f>
        <v>Memo from your manager, dated Feb-28</v>
      </c>
    </row>
    <row r="30" spans="1:5" ht="60" x14ac:dyDescent="0.25">
      <c r="B30" s="38"/>
      <c r="C30" s="29" t="s">
        <v>366</v>
      </c>
      <c r="D30" s="29" t="s">
        <v>51</v>
      </c>
      <c r="E30" s="66" t="s">
        <v>126</v>
      </c>
    </row>
    <row r="36" spans="2:2" x14ac:dyDescent="0.25">
      <c r="B36" s="29"/>
    </row>
    <row r="37" spans="2:2" x14ac:dyDescent="0.25">
      <c r="B37" s="30"/>
    </row>
  </sheetData>
  <mergeCells count="1">
    <mergeCell ref="C17:C18"/>
  </mergeCells>
  <dataValidations count="1">
    <dataValidation type="list" allowBlank="1" showInputMessage="1" showErrorMessage="1" sqref="B37">
      <formula1>$O$15:$O$16</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2:AB166"/>
  <sheetViews>
    <sheetView showGridLines="0" zoomScaleNormal="100" workbookViewId="0"/>
  </sheetViews>
  <sheetFormatPr baseColWidth="10" defaultColWidth="9.140625" defaultRowHeight="15" x14ac:dyDescent="0.25"/>
  <cols>
    <col min="1" max="1" width="4.28515625" customWidth="1"/>
    <col min="2" max="4" width="9.140625" customWidth="1"/>
    <col min="5" max="5" width="11.7109375" customWidth="1"/>
    <col min="7" max="7" width="32.7109375" customWidth="1"/>
    <col min="8" max="8" width="4.28515625" customWidth="1"/>
    <col min="9" max="9" width="9.140625" customWidth="1"/>
    <col min="11" max="11" width="9.140625" customWidth="1"/>
    <col min="12" max="12" width="11.7109375" customWidth="1"/>
    <col min="14" max="14" width="32.7109375" customWidth="1"/>
    <col min="15" max="15" width="4.28515625" customWidth="1"/>
    <col min="18" max="18" width="9.140625" customWidth="1"/>
    <col min="19" max="19" width="11.7109375" customWidth="1"/>
    <col min="21" max="21" width="32.7109375" customWidth="1"/>
    <col min="22" max="22" width="4.28515625" customWidth="1"/>
    <col min="25" max="25" width="9.140625" customWidth="1"/>
    <col min="26" max="26" width="11.7109375" customWidth="1"/>
    <col min="28" max="28" width="32.7109375" customWidth="1"/>
  </cols>
  <sheetData>
    <row r="2" spans="2:28" x14ac:dyDescent="0.25">
      <c r="B2" s="129" t="s">
        <v>322</v>
      </c>
      <c r="I2" s="129" t="s">
        <v>323</v>
      </c>
      <c r="P2" s="129" t="s">
        <v>324</v>
      </c>
      <c r="W2" s="129" t="s">
        <v>339</v>
      </c>
    </row>
    <row r="3" spans="2:28" ht="43.5" customHeight="1" x14ac:dyDescent="0.25">
      <c r="B3" s="172" t="s">
        <v>379</v>
      </c>
      <c r="C3" s="172"/>
      <c r="D3" s="172"/>
      <c r="E3" s="172"/>
      <c r="F3" s="172"/>
      <c r="G3" s="172"/>
      <c r="I3" s="172" t="str">
        <f>B3</f>
        <v>Choose one person in each meeting to keep short minutes, and send the minutes with the point calculation sheet to the instructor when all the meetings are over.</v>
      </c>
      <c r="J3" s="172"/>
      <c r="K3" s="172"/>
      <c r="L3" s="172"/>
      <c r="M3" s="172"/>
      <c r="N3" s="172"/>
      <c r="O3" s="4"/>
      <c r="P3" s="172" t="str">
        <f>I3</f>
        <v>Choose one person in each meeting to keep short minutes, and send the minutes with the point calculation sheet to the instructor when all the meetings are over.</v>
      </c>
      <c r="Q3" s="172"/>
      <c r="R3" s="172"/>
      <c r="S3" s="172"/>
      <c r="T3" s="172"/>
      <c r="U3" s="172"/>
      <c r="V3" s="4"/>
      <c r="W3" s="172" t="str">
        <f>P3</f>
        <v>Choose one person in each meeting to keep short minutes, and send the minutes with the point calculation sheet to the instructor when all the meetings are over.</v>
      </c>
      <c r="X3" s="172"/>
      <c r="Y3" s="172"/>
      <c r="Z3" s="172"/>
      <c r="AA3" s="172"/>
      <c r="AB3" s="172"/>
    </row>
    <row r="4" spans="2:28" x14ac:dyDescent="0.25">
      <c r="B4" s="31" t="s">
        <v>319</v>
      </c>
      <c r="H4" s="31"/>
      <c r="I4" s="31" t="s">
        <v>318</v>
      </c>
      <c r="P4" s="31" t="s">
        <v>320</v>
      </c>
      <c r="W4" s="31" t="s">
        <v>320</v>
      </c>
    </row>
    <row r="5" spans="2:28" x14ac:dyDescent="0.25">
      <c r="B5" t="s">
        <v>355</v>
      </c>
      <c r="I5" t="str">
        <f>B5</f>
        <v>The goals for each meeting type follow. Your counterpart has the same negotiation points.</v>
      </c>
      <c r="P5" t="s">
        <v>355</v>
      </c>
      <c r="W5" t="s">
        <v>355</v>
      </c>
    </row>
    <row r="7" spans="2:28" ht="15" customHeight="1" x14ac:dyDescent="0.25">
      <c r="B7" s="175" t="s">
        <v>313</v>
      </c>
      <c r="C7" s="175"/>
      <c r="D7" s="175"/>
      <c r="E7" s="175"/>
      <c r="F7" s="175"/>
      <c r="G7" s="175"/>
      <c r="H7" s="33"/>
      <c r="I7" s="175" t="s">
        <v>313</v>
      </c>
      <c r="J7" s="175"/>
      <c r="K7" s="175"/>
      <c r="L7" s="175"/>
      <c r="M7" s="175"/>
      <c r="N7" s="175"/>
      <c r="P7" s="175" t="s">
        <v>313</v>
      </c>
      <c r="Q7" s="175"/>
      <c r="R7" s="175"/>
      <c r="S7" s="175"/>
      <c r="T7" s="175"/>
      <c r="U7" s="175"/>
      <c r="W7" s="175" t="s">
        <v>313</v>
      </c>
      <c r="X7" s="175"/>
      <c r="Y7" s="175"/>
      <c r="Z7" s="175"/>
      <c r="AA7" s="175"/>
      <c r="AB7" s="175"/>
    </row>
    <row r="8" spans="2:28" x14ac:dyDescent="0.25">
      <c r="B8" s="175"/>
      <c r="C8" s="175"/>
      <c r="D8" s="175"/>
      <c r="E8" s="175"/>
      <c r="F8" s="175"/>
      <c r="G8" s="175"/>
      <c r="H8" s="33"/>
      <c r="I8" s="175"/>
      <c r="J8" s="175"/>
      <c r="K8" s="175"/>
      <c r="L8" s="175"/>
      <c r="M8" s="175"/>
      <c r="N8" s="175"/>
      <c r="P8" s="175"/>
      <c r="Q8" s="175"/>
      <c r="R8" s="175"/>
      <c r="S8" s="175"/>
      <c r="T8" s="175"/>
      <c r="U8" s="175"/>
      <c r="W8" s="175"/>
      <c r="X8" s="175"/>
      <c r="Y8" s="175"/>
      <c r="Z8" s="175"/>
      <c r="AA8" s="175"/>
      <c r="AB8" s="175"/>
    </row>
    <row r="9" spans="2:28" ht="15" customHeight="1" x14ac:dyDescent="0.25">
      <c r="B9" s="175"/>
      <c r="C9" s="175"/>
      <c r="D9" s="175"/>
      <c r="E9" s="175"/>
      <c r="F9" s="175"/>
      <c r="G9" s="175"/>
      <c r="H9" s="33"/>
      <c r="I9" s="175"/>
      <c r="J9" s="175"/>
      <c r="K9" s="175"/>
      <c r="L9" s="175"/>
      <c r="M9" s="175"/>
      <c r="N9" s="175"/>
      <c r="P9" s="175"/>
      <c r="Q9" s="175"/>
      <c r="R9" s="175"/>
      <c r="S9" s="175"/>
      <c r="T9" s="175"/>
      <c r="U9" s="175"/>
      <c r="W9" s="175"/>
      <c r="X9" s="175"/>
      <c r="Y9" s="175"/>
      <c r="Z9" s="175"/>
      <c r="AA9" s="175"/>
      <c r="AB9" s="175"/>
    </row>
    <row r="10" spans="2:28" x14ac:dyDescent="0.25">
      <c r="B10" s="175"/>
      <c r="C10" s="175"/>
      <c r="D10" s="175"/>
      <c r="E10" s="175"/>
      <c r="F10" s="175"/>
      <c r="G10" s="175"/>
      <c r="H10" s="33"/>
      <c r="I10" s="175"/>
      <c r="J10" s="175"/>
      <c r="K10" s="175"/>
      <c r="L10" s="175"/>
      <c r="M10" s="175"/>
      <c r="N10" s="175"/>
      <c r="P10" s="175"/>
      <c r="Q10" s="175"/>
      <c r="R10" s="175"/>
      <c r="S10" s="175"/>
      <c r="T10" s="175"/>
      <c r="U10" s="175"/>
      <c r="W10" s="175"/>
      <c r="X10" s="175"/>
      <c r="Y10" s="175"/>
      <c r="Z10" s="175"/>
      <c r="AA10" s="175"/>
      <c r="AB10" s="175"/>
    </row>
    <row r="12" spans="2:28" ht="75.75" customHeight="1" x14ac:dyDescent="0.25">
      <c r="B12" s="172" t="s">
        <v>431</v>
      </c>
      <c r="C12" s="172"/>
      <c r="D12" s="172"/>
      <c r="E12" s="172"/>
      <c r="F12" s="172"/>
      <c r="G12" s="172"/>
      <c r="I12" s="172" t="str">
        <f>B12</f>
        <v>Below you will find the goals you must pursue during your negotiations. For each outcome, you receive the amount of points stated in the tables. Your negotiation partner does not know these amounts, and it is in your interest to keep them confidential. You have ample time to conduct negotiations; you do not need to rush into decisions, there is time for several meetings with a counterpart if you like.</v>
      </c>
      <c r="J12" s="172"/>
      <c r="K12" s="172"/>
      <c r="L12" s="172"/>
      <c r="M12" s="172"/>
      <c r="N12" s="172"/>
      <c r="P12" s="172" t="str">
        <f>I12</f>
        <v>Below you will find the goals you must pursue during your negotiations. For each outcome, you receive the amount of points stated in the tables. Your negotiation partner does not know these amounts, and it is in your interest to keep them confidential. You have ample time to conduct negotiations; you do not need to rush into decisions, there is time for several meetings with a counterpart if you like.</v>
      </c>
      <c r="Q12" s="172"/>
      <c r="R12" s="172"/>
      <c r="S12" s="172"/>
      <c r="T12" s="172"/>
      <c r="U12" s="172"/>
      <c r="W12" s="172" t="str">
        <f>P12</f>
        <v>Below you will find the goals you must pursue during your negotiations. For each outcome, you receive the amount of points stated in the tables. Your negotiation partner does not know these amounts, and it is in your interest to keep them confidential. You have ample time to conduct negotiations; you do not need to rush into decisions, there is time for several meetings with a counterpart if you like.</v>
      </c>
      <c r="X12" s="172"/>
      <c r="Y12" s="172"/>
      <c r="Z12" s="172"/>
      <c r="AA12" s="172"/>
      <c r="AB12" s="172"/>
    </row>
    <row r="13" spans="2:28" x14ac:dyDescent="0.25">
      <c r="B13" s="51"/>
      <c r="C13" s="51"/>
      <c r="D13" s="51"/>
      <c r="E13" s="51"/>
      <c r="F13" s="51"/>
      <c r="G13" s="51"/>
      <c r="H13" s="32"/>
      <c r="I13" s="51"/>
      <c r="J13" s="51"/>
      <c r="K13" s="51"/>
      <c r="L13" s="51"/>
      <c r="M13" s="51"/>
      <c r="N13" s="51"/>
      <c r="P13" s="51"/>
      <c r="Q13" s="51"/>
      <c r="R13" s="51"/>
      <c r="S13" s="51"/>
      <c r="T13" s="51"/>
      <c r="U13" s="51"/>
      <c r="W13" s="51"/>
      <c r="X13" s="51"/>
      <c r="Y13" s="51"/>
      <c r="Z13" s="51"/>
      <c r="AA13" s="51"/>
      <c r="AB13" s="51"/>
    </row>
    <row r="14" spans="2:28" x14ac:dyDescent="0.25">
      <c r="B14" s="23" t="s">
        <v>321</v>
      </c>
      <c r="C14" s="51"/>
      <c r="D14" s="51"/>
      <c r="E14" s="51"/>
      <c r="F14" s="51"/>
      <c r="G14" s="51"/>
      <c r="H14" s="32"/>
      <c r="I14" s="23" t="s">
        <v>351</v>
      </c>
      <c r="J14" s="51"/>
      <c r="K14" s="51"/>
      <c r="L14" s="51"/>
      <c r="M14" s="51"/>
      <c r="N14" s="51"/>
      <c r="P14" s="23" t="s">
        <v>321</v>
      </c>
      <c r="Q14" s="51"/>
      <c r="R14" s="51"/>
      <c r="S14" s="51"/>
      <c r="T14" s="51"/>
      <c r="U14" s="51"/>
      <c r="W14" s="23" t="s">
        <v>321</v>
      </c>
      <c r="X14" s="51"/>
      <c r="Y14" s="51"/>
      <c r="Z14" s="51"/>
      <c r="AA14" s="51"/>
      <c r="AB14" s="51"/>
    </row>
    <row r="16" spans="2:28" x14ac:dyDescent="0.25">
      <c r="B16" t="s">
        <v>337</v>
      </c>
      <c r="I16" s="42" t="s">
        <v>338</v>
      </c>
      <c r="O16" s="39"/>
      <c r="P16" s="172" t="s">
        <v>402</v>
      </c>
      <c r="Q16" s="172"/>
      <c r="R16" s="172"/>
      <c r="S16" s="172"/>
      <c r="T16" s="172"/>
      <c r="U16" s="172"/>
      <c r="V16" s="39"/>
      <c r="W16" s="172" t="s">
        <v>402</v>
      </c>
      <c r="X16" s="172"/>
      <c r="Y16" s="172"/>
      <c r="Z16" s="172"/>
      <c r="AA16" s="172"/>
      <c r="AB16" s="172"/>
    </row>
    <row r="17" spans="1:28" ht="12.75" customHeight="1" x14ac:dyDescent="0.25">
      <c r="O17" s="39"/>
      <c r="P17" s="172"/>
      <c r="Q17" s="172"/>
      <c r="R17" s="172"/>
      <c r="S17" s="172"/>
      <c r="T17" s="172"/>
      <c r="U17" s="172"/>
      <c r="V17" s="39"/>
      <c r="W17" s="172"/>
      <c r="X17" s="172"/>
      <c r="Y17" s="172"/>
      <c r="Z17" s="172"/>
      <c r="AA17" s="172"/>
      <c r="AB17" s="172"/>
    </row>
    <row r="18" spans="1:28" ht="15" customHeight="1" x14ac:dyDescent="0.25">
      <c r="A18" s="23"/>
      <c r="B18" s="172" t="s">
        <v>367</v>
      </c>
      <c r="C18" s="172"/>
      <c r="D18" s="172"/>
      <c r="E18" s="172"/>
      <c r="F18" s="172"/>
      <c r="G18" s="172"/>
      <c r="H18" s="23"/>
      <c r="I18" s="172" t="s">
        <v>432</v>
      </c>
      <c r="J18" s="172"/>
      <c r="K18" s="172"/>
      <c r="L18" s="172"/>
      <c r="M18" s="172"/>
      <c r="N18" s="172"/>
      <c r="O18" s="39"/>
      <c r="P18" s="172"/>
      <c r="Q18" s="172"/>
      <c r="R18" s="172"/>
      <c r="S18" s="172"/>
      <c r="T18" s="172"/>
      <c r="U18" s="172"/>
      <c r="V18" s="39"/>
      <c r="W18" s="172"/>
      <c r="X18" s="172"/>
      <c r="Y18" s="172"/>
      <c r="Z18" s="172"/>
      <c r="AA18" s="172"/>
      <c r="AB18" s="172"/>
    </row>
    <row r="19" spans="1:28" x14ac:dyDescent="0.25">
      <c r="B19" s="172"/>
      <c r="C19" s="172"/>
      <c r="D19" s="172"/>
      <c r="E19" s="172"/>
      <c r="F19" s="172"/>
      <c r="G19" s="172"/>
      <c r="I19" s="172"/>
      <c r="J19" s="172"/>
      <c r="K19" s="172"/>
      <c r="L19" s="172"/>
      <c r="M19" s="172"/>
      <c r="N19" s="172"/>
      <c r="O19" s="39"/>
      <c r="P19" s="172"/>
      <c r="Q19" s="172"/>
      <c r="R19" s="172"/>
      <c r="S19" s="172"/>
      <c r="T19" s="172"/>
      <c r="U19" s="172"/>
      <c r="V19" s="39"/>
      <c r="W19" s="172"/>
      <c r="X19" s="172"/>
      <c r="Y19" s="172"/>
      <c r="Z19" s="172"/>
      <c r="AA19" s="172"/>
      <c r="AB19" s="172"/>
    </row>
    <row r="20" spans="1:28" x14ac:dyDescent="0.25">
      <c r="B20" s="172"/>
      <c r="C20" s="172"/>
      <c r="D20" s="172"/>
      <c r="E20" s="172"/>
      <c r="F20" s="172"/>
      <c r="G20" s="172"/>
      <c r="I20" s="172"/>
      <c r="J20" s="172"/>
      <c r="K20" s="172"/>
      <c r="L20" s="172"/>
      <c r="M20" s="172"/>
      <c r="N20" s="172"/>
      <c r="O20" s="39"/>
      <c r="P20" s="172"/>
      <c r="Q20" s="172"/>
      <c r="R20" s="172"/>
      <c r="S20" s="172"/>
      <c r="T20" s="172"/>
      <c r="U20" s="172"/>
      <c r="V20" s="39"/>
      <c r="W20" s="172"/>
      <c r="X20" s="172"/>
      <c r="Y20" s="172"/>
      <c r="Z20" s="172"/>
      <c r="AA20" s="172"/>
      <c r="AB20" s="172"/>
    </row>
    <row r="21" spans="1:28" ht="15" customHeight="1" x14ac:dyDescent="0.25">
      <c r="B21" s="172"/>
      <c r="C21" s="172"/>
      <c r="D21" s="172"/>
      <c r="E21" s="172"/>
      <c r="F21" s="172"/>
      <c r="G21" s="172"/>
      <c r="I21" s="172"/>
      <c r="J21" s="172"/>
      <c r="K21" s="172"/>
      <c r="L21" s="172"/>
      <c r="M21" s="172"/>
      <c r="N21" s="172"/>
      <c r="O21" s="39"/>
      <c r="P21" s="174" t="s">
        <v>434</v>
      </c>
      <c r="Q21" s="174"/>
      <c r="R21" s="174"/>
      <c r="S21" s="174"/>
      <c r="T21" s="174"/>
      <c r="U21" s="174"/>
      <c r="V21" s="39"/>
      <c r="W21" s="174" t="s">
        <v>434</v>
      </c>
      <c r="X21" s="174"/>
      <c r="Y21" s="174"/>
      <c r="Z21" s="174"/>
      <c r="AA21" s="174"/>
      <c r="AB21" s="174"/>
    </row>
    <row r="22" spans="1:28" ht="34.5" customHeight="1" x14ac:dyDescent="0.25">
      <c r="B22" s="172"/>
      <c r="C22" s="172"/>
      <c r="D22" s="172"/>
      <c r="E22" s="172"/>
      <c r="F22" s="172"/>
      <c r="G22" s="172"/>
      <c r="I22" s="172"/>
      <c r="J22" s="172"/>
      <c r="K22" s="172"/>
      <c r="L22" s="172"/>
      <c r="M22" s="172"/>
      <c r="N22" s="172"/>
      <c r="O22" s="39"/>
      <c r="P22" s="174"/>
      <c r="Q22" s="174"/>
      <c r="R22" s="174"/>
      <c r="S22" s="174"/>
      <c r="T22" s="174"/>
      <c r="U22" s="174"/>
      <c r="V22" s="39"/>
      <c r="W22" s="174"/>
      <c r="X22" s="174"/>
      <c r="Y22" s="174"/>
      <c r="Z22" s="174"/>
      <c r="AA22" s="174"/>
      <c r="AB22" s="174"/>
    </row>
    <row r="23" spans="1:28" x14ac:dyDescent="0.25">
      <c r="B23" s="172"/>
      <c r="C23" s="172"/>
      <c r="D23" s="172"/>
      <c r="E23" s="172"/>
      <c r="F23" s="172"/>
      <c r="G23" s="172"/>
      <c r="I23" s="172"/>
      <c r="J23" s="172"/>
      <c r="K23" s="172"/>
      <c r="L23" s="172"/>
      <c r="M23" s="172"/>
      <c r="N23" s="172"/>
      <c r="O23" s="39"/>
      <c r="P23" s="51"/>
      <c r="Q23" s="51"/>
      <c r="R23" s="51"/>
      <c r="S23" s="51"/>
      <c r="T23" s="51"/>
      <c r="U23" s="51"/>
      <c r="V23" s="39"/>
      <c r="W23" s="51"/>
      <c r="X23" s="51"/>
      <c r="Y23" s="51"/>
      <c r="Z23" s="51"/>
      <c r="AA23" s="51"/>
      <c r="AB23" s="51"/>
    </row>
    <row r="24" spans="1:28" ht="15" customHeight="1" x14ac:dyDescent="0.25">
      <c r="B24" s="172"/>
      <c r="C24" s="172"/>
      <c r="D24" s="172"/>
      <c r="E24" s="172"/>
      <c r="F24" s="172"/>
      <c r="G24" s="172"/>
      <c r="I24" s="172"/>
      <c r="J24" s="172"/>
      <c r="K24" s="172"/>
      <c r="L24" s="172"/>
      <c r="M24" s="172"/>
      <c r="N24" s="172"/>
      <c r="O24" s="39"/>
      <c r="P24" s="172" t="s">
        <v>368</v>
      </c>
      <c r="Q24" s="172"/>
      <c r="R24" s="172"/>
      <c r="S24" s="172"/>
      <c r="T24" s="172"/>
      <c r="U24" s="172"/>
      <c r="V24" s="39"/>
      <c r="W24" s="172" t="s">
        <v>368</v>
      </c>
      <c r="X24" s="172"/>
      <c r="Y24" s="172"/>
      <c r="Z24" s="172"/>
      <c r="AA24" s="172"/>
      <c r="AB24" s="172"/>
    </row>
    <row r="25" spans="1:28" ht="44.25" customHeight="1" x14ac:dyDescent="0.25">
      <c r="B25" s="32"/>
      <c r="C25" s="32"/>
      <c r="D25" s="32"/>
      <c r="E25" s="32"/>
      <c r="F25" s="32"/>
      <c r="G25" s="32"/>
      <c r="I25" s="32"/>
      <c r="J25" s="32"/>
      <c r="K25" s="32"/>
      <c r="L25" s="32"/>
      <c r="M25" s="32"/>
      <c r="N25" s="32"/>
      <c r="O25" s="53"/>
      <c r="P25" s="172"/>
      <c r="Q25" s="172"/>
      <c r="R25" s="172"/>
      <c r="S25" s="172"/>
      <c r="T25" s="172"/>
      <c r="U25" s="172"/>
      <c r="V25" s="53"/>
      <c r="W25" s="172"/>
      <c r="X25" s="172"/>
      <c r="Y25" s="172"/>
      <c r="Z25" s="172"/>
      <c r="AA25" s="172"/>
      <c r="AB25" s="172"/>
    </row>
    <row r="26" spans="1:28" ht="16.5" customHeight="1" x14ac:dyDescent="0.25">
      <c r="A26" s="61" t="s">
        <v>334</v>
      </c>
      <c r="B26" s="54" t="s">
        <v>311</v>
      </c>
      <c r="C26" s="54"/>
      <c r="D26" s="54"/>
      <c r="E26" s="55"/>
      <c r="F26" s="55" t="s">
        <v>73</v>
      </c>
      <c r="G26" s="55"/>
      <c r="H26" s="61" t="s">
        <v>334</v>
      </c>
      <c r="I26" s="54" t="str">
        <f>B26</f>
        <v>Agreed investments (up to 100kEUR)</v>
      </c>
      <c r="J26" s="54"/>
      <c r="K26" s="54"/>
      <c r="L26" s="55"/>
      <c r="M26" s="55" t="str">
        <f>F26</f>
        <v>Points you receive</v>
      </c>
      <c r="N26" s="55"/>
      <c r="O26" s="39"/>
      <c r="V26" s="39"/>
      <c r="W26" s="98"/>
      <c r="X26" s="98"/>
      <c r="Y26" s="98"/>
      <c r="Z26" s="98"/>
      <c r="AA26" s="98"/>
      <c r="AB26" s="98"/>
    </row>
    <row r="27" spans="1:28" ht="15" customHeight="1" x14ac:dyDescent="0.25">
      <c r="B27" s="56" t="s">
        <v>89</v>
      </c>
      <c r="C27" s="55"/>
      <c r="D27" s="54"/>
      <c r="E27" s="55"/>
      <c r="F27" s="55">
        <f>Identified_by_self</f>
        <v>3</v>
      </c>
      <c r="G27" s="55" t="s">
        <v>256</v>
      </c>
      <c r="I27" s="56" t="s">
        <v>89</v>
      </c>
      <c r="J27" s="55"/>
      <c r="K27" s="54"/>
      <c r="L27" s="55"/>
      <c r="M27" s="55">
        <f>Identified_by_self</f>
        <v>3</v>
      </c>
      <c r="N27" s="55" t="s">
        <v>256</v>
      </c>
      <c r="O27" s="61" t="s">
        <v>334</v>
      </c>
      <c r="P27" t="s">
        <v>264</v>
      </c>
      <c r="T27" t="s">
        <v>73</v>
      </c>
      <c r="V27" s="61" t="s">
        <v>334</v>
      </c>
      <c r="W27" t="s">
        <v>264</v>
      </c>
      <c r="AA27" t="s">
        <v>73</v>
      </c>
    </row>
    <row r="28" spans="1:28" ht="16.5" customHeight="1" x14ac:dyDescent="0.25">
      <c r="B28" s="56" t="s">
        <v>122</v>
      </c>
      <c r="C28" s="55"/>
      <c r="D28" s="55"/>
      <c r="E28" s="55"/>
      <c r="F28" s="54">
        <f>Identified_by_other</f>
        <v>1</v>
      </c>
      <c r="G28" s="54" t="s">
        <v>256</v>
      </c>
      <c r="I28" s="56" t="s">
        <v>122</v>
      </c>
      <c r="J28" s="55"/>
      <c r="K28" s="55"/>
      <c r="L28" s="55"/>
      <c r="M28" s="54">
        <f>Identified_by_other</f>
        <v>1</v>
      </c>
      <c r="N28" s="54" t="s">
        <v>256</v>
      </c>
      <c r="P28" s="34">
        <f>'5) Data'!M4</f>
        <v>-0.1</v>
      </c>
      <c r="T28">
        <f>'5) Data'!P4</f>
        <v>350</v>
      </c>
      <c r="W28" s="34">
        <f>'5) Data'!M4</f>
        <v>-0.1</v>
      </c>
      <c r="AA28">
        <f>'5) Data'!Q4</f>
        <v>200</v>
      </c>
    </row>
    <row r="29" spans="1:28" x14ac:dyDescent="0.25">
      <c r="B29" s="55"/>
      <c r="C29" s="57"/>
      <c r="D29" s="55"/>
      <c r="E29" s="55"/>
      <c r="F29" s="55"/>
      <c r="G29" s="55"/>
      <c r="I29" s="55"/>
      <c r="J29" s="57"/>
      <c r="K29" s="55"/>
      <c r="L29" s="55"/>
      <c r="M29" s="55"/>
      <c r="N29" s="55"/>
      <c r="P29" s="34">
        <f>'5) Data'!M5</f>
        <v>-0.05</v>
      </c>
      <c r="T29">
        <f>'5) Data'!P5</f>
        <v>150</v>
      </c>
      <c r="W29" s="34">
        <f>'5) Data'!M5</f>
        <v>-0.05</v>
      </c>
      <c r="AA29">
        <f>'5) Data'!Q5</f>
        <v>100</v>
      </c>
    </row>
    <row r="30" spans="1:28" ht="12" customHeight="1" x14ac:dyDescent="0.25">
      <c r="B30" s="55" t="s">
        <v>325</v>
      </c>
      <c r="C30" s="55"/>
      <c r="D30" s="55"/>
      <c r="E30" s="55"/>
      <c r="F30" s="55"/>
      <c r="G30" s="55"/>
      <c r="I30" s="55" t="s">
        <v>325</v>
      </c>
      <c r="J30" s="55"/>
      <c r="K30" s="55"/>
      <c r="L30" s="55"/>
      <c r="M30" s="55"/>
      <c r="N30" s="55"/>
      <c r="O30" s="53"/>
      <c r="P30" s="90" t="str">
        <f>'5) Data'!M6</f>
        <v>+5%</v>
      </c>
      <c r="T30">
        <f>'5) Data'!P6</f>
        <v>-250</v>
      </c>
      <c r="V30" s="53"/>
      <c r="W30" s="90" t="str">
        <f>'5) Data'!M6</f>
        <v>+5%</v>
      </c>
      <c r="AA30">
        <f>'5) Data'!Q6</f>
        <v>50</v>
      </c>
    </row>
    <row r="31" spans="1:28" ht="12" customHeight="1" x14ac:dyDescent="0.25">
      <c r="B31" s="55" t="s">
        <v>326</v>
      </c>
      <c r="C31" s="55"/>
      <c r="D31" s="55"/>
      <c r="E31" s="55"/>
      <c r="F31" s="55"/>
      <c r="G31" s="55"/>
      <c r="I31" s="55" t="s">
        <v>327</v>
      </c>
      <c r="J31" s="55"/>
      <c r="K31" s="55"/>
      <c r="L31" s="55"/>
      <c r="M31" s="55"/>
      <c r="N31" s="55"/>
      <c r="O31" s="53"/>
      <c r="P31" s="90"/>
      <c r="V31" s="53"/>
      <c r="W31" s="90"/>
    </row>
    <row r="32" spans="1:28" ht="12.75" customHeight="1" x14ac:dyDescent="0.25">
      <c r="B32" s="55"/>
      <c r="C32" s="55"/>
      <c r="D32" s="55"/>
      <c r="E32" s="55"/>
      <c r="F32" s="55"/>
      <c r="G32" s="55"/>
      <c r="I32" s="55"/>
      <c r="J32" s="55"/>
      <c r="K32" s="55"/>
      <c r="L32" s="55"/>
      <c r="M32" s="55"/>
      <c r="N32" s="55"/>
      <c r="O32" s="53"/>
      <c r="V32" s="53"/>
    </row>
    <row r="33" spans="1:28" x14ac:dyDescent="0.25">
      <c r="A33" s="53" t="s">
        <v>335</v>
      </c>
      <c r="B33" s="54" t="s">
        <v>312</v>
      </c>
      <c r="C33" s="54"/>
      <c r="D33" s="54"/>
      <c r="E33" s="55"/>
      <c r="F33" s="55" t="s">
        <v>73</v>
      </c>
      <c r="G33" s="55"/>
      <c r="H33" s="53" t="s">
        <v>335</v>
      </c>
      <c r="I33" s="54" t="str">
        <f>B33</f>
        <v>Split of investment cost</v>
      </c>
      <c r="J33" s="54"/>
      <c r="K33" s="54"/>
      <c r="L33" s="55"/>
      <c r="M33" s="55" t="str">
        <f>F33</f>
        <v>Points you receive</v>
      </c>
      <c r="N33" s="55"/>
      <c r="O33" s="53" t="s">
        <v>335</v>
      </c>
      <c r="P33" s="172" t="s">
        <v>344</v>
      </c>
      <c r="Q33" s="172"/>
      <c r="R33" s="123"/>
      <c r="T33" t="s">
        <v>73</v>
      </c>
      <c r="V33" s="53" t="s">
        <v>335</v>
      </c>
      <c r="W33" s="172" t="s">
        <v>344</v>
      </c>
      <c r="X33" s="172"/>
      <c r="Y33" s="123"/>
      <c r="AA33" t="s">
        <v>73</v>
      </c>
    </row>
    <row r="34" spans="1:28" x14ac:dyDescent="0.25">
      <c r="B34" s="56" t="s">
        <v>328</v>
      </c>
      <c r="C34" s="58"/>
      <c r="D34" s="54"/>
      <c r="E34" s="55"/>
      <c r="F34" s="55">
        <f>_40_60_head_office_property</f>
        <v>200</v>
      </c>
      <c r="G34" s="55"/>
      <c r="I34" s="56" t="s">
        <v>330</v>
      </c>
      <c r="J34" s="58"/>
      <c r="K34" s="54"/>
      <c r="L34" s="55"/>
      <c r="M34" s="55">
        <f>_40_60_property_HO</f>
        <v>250</v>
      </c>
      <c r="N34" s="55"/>
      <c r="P34" s="35">
        <f>'5) Data'!M10</f>
        <v>250</v>
      </c>
      <c r="Q34" s="123"/>
      <c r="R34" s="123"/>
      <c r="T34">
        <f>'5) Data'!P10</f>
        <v>250</v>
      </c>
      <c r="W34" s="35">
        <f>'5) Data'!M10</f>
        <v>250</v>
      </c>
      <c r="X34" s="123"/>
      <c r="Y34" s="123"/>
      <c r="AA34">
        <f>'5) Data'!Q10</f>
        <v>400</v>
      </c>
    </row>
    <row r="35" spans="1:28" x14ac:dyDescent="0.25">
      <c r="B35" s="56" t="s">
        <v>329</v>
      </c>
      <c r="C35" s="57"/>
      <c r="D35" s="55"/>
      <c r="E35" s="55"/>
      <c r="F35" s="60">
        <f>_60_40_head_office_property</f>
        <v>0</v>
      </c>
      <c r="G35" s="55"/>
      <c r="I35" s="56" t="s">
        <v>331</v>
      </c>
      <c r="J35" s="57"/>
      <c r="K35" s="55"/>
      <c r="L35" s="55"/>
      <c r="M35" s="60">
        <f>_60_40_property_HO</f>
        <v>50</v>
      </c>
      <c r="N35" s="55"/>
      <c r="P35">
        <f>'5) Data'!M11</f>
        <v>150</v>
      </c>
      <c r="T35">
        <f>'5) Data'!P11</f>
        <v>200</v>
      </c>
      <c r="W35">
        <f>'5) Data'!M11</f>
        <v>150</v>
      </c>
      <c r="AA35">
        <f>'5) Data'!Q11</f>
        <v>250</v>
      </c>
    </row>
    <row r="36" spans="1:28" x14ac:dyDescent="0.25">
      <c r="B36" s="55"/>
      <c r="C36" s="55"/>
      <c r="D36" s="55"/>
      <c r="E36" s="55"/>
      <c r="F36" s="55"/>
      <c r="G36" s="55"/>
      <c r="I36" s="55"/>
      <c r="J36" s="55"/>
      <c r="K36" s="55"/>
      <c r="L36" s="55"/>
      <c r="M36" s="55"/>
      <c r="N36" s="55"/>
      <c r="O36" s="53"/>
      <c r="P36">
        <f>'5) Data'!M12</f>
        <v>50</v>
      </c>
      <c r="T36">
        <f>'5) Data'!P12</f>
        <v>150</v>
      </c>
      <c r="V36" s="53"/>
      <c r="W36">
        <f>'5) Data'!M12</f>
        <v>50</v>
      </c>
      <c r="AA36">
        <f>'5) Data'!Q12</f>
        <v>50</v>
      </c>
    </row>
    <row r="37" spans="1:28" ht="15" customHeight="1" x14ac:dyDescent="0.25">
      <c r="B37" t="s">
        <v>257</v>
      </c>
      <c r="F37">
        <f>'5) Data'!V8</f>
        <v>-500</v>
      </c>
      <c r="G37" t="s">
        <v>258</v>
      </c>
      <c r="I37" s="54" t="s">
        <v>257</v>
      </c>
      <c r="J37" s="91"/>
      <c r="K37" s="91"/>
      <c r="L37" s="91"/>
      <c r="M37" s="91">
        <f>'5) Data'!U8</f>
        <v>-500</v>
      </c>
      <c r="N37" s="91" t="s">
        <v>258</v>
      </c>
      <c r="P37" t="s">
        <v>79</v>
      </c>
      <c r="W37" t="s">
        <v>79</v>
      </c>
    </row>
    <row r="38" spans="1:28" x14ac:dyDescent="0.25">
      <c r="I38" s="91"/>
      <c r="J38" s="91"/>
      <c r="K38" s="91"/>
      <c r="L38" s="91"/>
      <c r="M38" s="91"/>
      <c r="N38" s="91"/>
      <c r="O38" s="39"/>
      <c r="V38" s="39"/>
    </row>
    <row r="39" spans="1:28" ht="15" customHeight="1" x14ac:dyDescent="0.25">
      <c r="B39" s="177" t="s">
        <v>309</v>
      </c>
      <c r="C39" s="177"/>
      <c r="D39" s="177"/>
      <c r="E39" s="177"/>
      <c r="F39" s="177"/>
      <c r="G39" s="177"/>
      <c r="I39" s="177" t="str">
        <f>B39</f>
        <v>In case negotiation results do not equal the given values, round them according to normal rounding rules. Negotiating a better outcome than indicated above does not lead to additional points.</v>
      </c>
      <c r="J39" s="177"/>
      <c r="K39" s="177"/>
      <c r="L39" s="177"/>
      <c r="M39" s="177"/>
      <c r="N39" s="177"/>
      <c r="P39" s="172" t="s">
        <v>308</v>
      </c>
      <c r="Q39" s="172"/>
      <c r="R39" s="172"/>
      <c r="S39" s="172"/>
      <c r="T39" s="172"/>
      <c r="U39" s="172"/>
      <c r="W39" s="172" t="s">
        <v>308</v>
      </c>
      <c r="X39" s="172"/>
      <c r="Y39" s="172"/>
      <c r="Z39" s="172"/>
      <c r="AA39" s="172"/>
      <c r="AB39" s="172"/>
    </row>
    <row r="40" spans="1:28" x14ac:dyDescent="0.25">
      <c r="B40" s="177"/>
      <c r="C40" s="177"/>
      <c r="D40" s="177"/>
      <c r="E40" s="177"/>
      <c r="F40" s="177"/>
      <c r="G40" s="177"/>
      <c r="I40" s="177"/>
      <c r="J40" s="177"/>
      <c r="K40" s="177"/>
      <c r="L40" s="177"/>
      <c r="M40" s="177"/>
      <c r="N40" s="177"/>
      <c r="P40" s="172"/>
      <c r="Q40" s="172"/>
      <c r="R40" s="172"/>
      <c r="S40" s="172"/>
      <c r="T40" s="172"/>
      <c r="U40" s="172"/>
      <c r="W40" s="172"/>
      <c r="X40" s="172"/>
      <c r="Y40" s="172"/>
      <c r="Z40" s="172"/>
      <c r="AA40" s="172"/>
      <c r="AB40" s="172"/>
    </row>
    <row r="41" spans="1:28" ht="15" customHeight="1" x14ac:dyDescent="0.25">
      <c r="B41" s="177"/>
      <c r="C41" s="177"/>
      <c r="D41" s="177"/>
      <c r="E41" s="177"/>
      <c r="F41" s="177"/>
      <c r="G41" s="177"/>
      <c r="I41" s="177"/>
      <c r="J41" s="177"/>
      <c r="K41" s="177"/>
      <c r="L41" s="177"/>
      <c r="M41" s="177"/>
      <c r="N41" s="177"/>
      <c r="P41" s="172"/>
      <c r="Q41" s="172"/>
      <c r="R41" s="172"/>
      <c r="S41" s="172"/>
      <c r="T41" s="172"/>
      <c r="U41" s="172"/>
      <c r="W41" s="172"/>
      <c r="X41" s="172"/>
      <c r="Y41" s="172"/>
      <c r="Z41" s="172"/>
      <c r="AA41" s="172"/>
      <c r="AB41" s="172"/>
    </row>
    <row r="42" spans="1:28" ht="15" customHeight="1" x14ac:dyDescent="0.25">
      <c r="C42" s="59"/>
      <c r="D42" s="59"/>
      <c r="E42" s="59"/>
      <c r="F42" s="59"/>
      <c r="G42" s="59"/>
      <c r="I42" s="51"/>
      <c r="J42" s="51"/>
      <c r="K42" s="51"/>
      <c r="L42" s="51"/>
      <c r="M42" s="51"/>
      <c r="N42" s="51"/>
      <c r="P42" s="129"/>
      <c r="W42" s="129"/>
    </row>
    <row r="43" spans="1:28" ht="60.75" customHeight="1" x14ac:dyDescent="0.25">
      <c r="A43" s="68"/>
      <c r="B43" s="176" t="s">
        <v>352</v>
      </c>
      <c r="C43" s="176"/>
      <c r="D43" s="176"/>
      <c r="E43" s="176"/>
      <c r="F43" s="176"/>
      <c r="G43" s="176"/>
      <c r="H43" s="68"/>
      <c r="I43" s="172" t="s">
        <v>353</v>
      </c>
      <c r="J43" s="172"/>
      <c r="K43" s="172"/>
      <c r="L43" s="172"/>
      <c r="M43" s="172"/>
      <c r="N43" s="172"/>
      <c r="P43" s="179" t="s">
        <v>356</v>
      </c>
      <c r="Q43" s="179"/>
      <c r="R43" s="179"/>
      <c r="S43" s="179"/>
      <c r="T43" s="179"/>
      <c r="U43" s="179"/>
      <c r="W43" s="179" t="s">
        <v>356</v>
      </c>
      <c r="X43" s="179"/>
      <c r="Y43" s="179"/>
      <c r="Z43" s="179"/>
      <c r="AA43" s="179"/>
      <c r="AB43" s="179"/>
    </row>
    <row r="44" spans="1:28" ht="22.5" customHeight="1" x14ac:dyDescent="0.25">
      <c r="A44" s="68"/>
      <c r="B44" s="176" t="s">
        <v>350</v>
      </c>
      <c r="C44" s="176"/>
      <c r="D44" s="176"/>
      <c r="E44" s="176"/>
      <c r="F44" s="176"/>
      <c r="G44" s="176"/>
      <c r="H44" s="68"/>
      <c r="I44" s="176" t="s">
        <v>354</v>
      </c>
      <c r="J44" s="176"/>
      <c r="K44" s="176"/>
      <c r="L44" s="176"/>
      <c r="M44" s="176"/>
      <c r="N44" s="176"/>
      <c r="P44" s="172" t="s">
        <v>389</v>
      </c>
      <c r="Q44" s="172"/>
      <c r="R44" s="172"/>
      <c r="S44" s="172"/>
      <c r="T44" s="172"/>
      <c r="U44" s="172"/>
      <c r="V44" s="51"/>
      <c r="W44" s="172" t="str">
        <f>P44</f>
        <v>The head offices of each chain will contact you to discuss what kind of investments in their hotels would increase value that you perceive in their hotels. Give your insights to the head offices based on your strategic preparation.</v>
      </c>
      <c r="X44" s="172"/>
      <c r="Y44" s="172"/>
      <c r="Z44" s="172"/>
      <c r="AA44" s="172"/>
      <c r="AB44" s="172"/>
    </row>
    <row r="45" spans="1:28" ht="15" customHeight="1" x14ac:dyDescent="0.25">
      <c r="A45" s="68"/>
      <c r="B45" s="176"/>
      <c r="C45" s="176"/>
      <c r="D45" s="176"/>
      <c r="E45" s="176"/>
      <c r="F45" s="176"/>
      <c r="G45" s="176"/>
      <c r="H45" s="68"/>
      <c r="I45" s="176"/>
      <c r="J45" s="176"/>
      <c r="K45" s="176"/>
      <c r="L45" s="176"/>
      <c r="M45" s="176"/>
      <c r="N45" s="176"/>
      <c r="P45" s="172"/>
      <c r="Q45" s="172"/>
      <c r="R45" s="172"/>
      <c r="S45" s="172"/>
      <c r="T45" s="172"/>
      <c r="U45" s="172"/>
      <c r="V45" s="51"/>
      <c r="W45" s="172"/>
      <c r="X45" s="172"/>
      <c r="Y45" s="172"/>
      <c r="Z45" s="172"/>
      <c r="AA45" s="172"/>
      <c r="AB45" s="172"/>
    </row>
    <row r="46" spans="1:28" ht="12.75" customHeight="1" x14ac:dyDescent="0.25">
      <c r="A46" s="68"/>
      <c r="B46" s="176"/>
      <c r="C46" s="176"/>
      <c r="D46" s="176"/>
      <c r="E46" s="176"/>
      <c r="F46" s="176"/>
      <c r="G46" s="176"/>
      <c r="H46" s="68"/>
      <c r="I46" s="176"/>
      <c r="J46" s="176"/>
      <c r="K46" s="176"/>
      <c r="L46" s="176"/>
      <c r="M46" s="176"/>
      <c r="N46" s="176"/>
      <c r="P46" s="172"/>
      <c r="Q46" s="172"/>
      <c r="R46" s="172"/>
      <c r="S46" s="172"/>
      <c r="T46" s="172"/>
      <c r="U46" s="172"/>
      <c r="W46" s="172"/>
      <c r="X46" s="172"/>
      <c r="Y46" s="172"/>
      <c r="Z46" s="172"/>
      <c r="AA46" s="172"/>
      <c r="AB46" s="172"/>
    </row>
    <row r="47" spans="1:28" ht="18.75" customHeight="1" x14ac:dyDescent="0.25">
      <c r="A47" s="61"/>
      <c r="B47" s="4"/>
      <c r="C47" s="4"/>
      <c r="D47" s="4"/>
      <c r="H47" s="61"/>
      <c r="I47" s="4"/>
      <c r="J47" s="3"/>
      <c r="K47" s="3"/>
      <c r="L47" s="3"/>
      <c r="N47" s="3"/>
      <c r="P47" s="172"/>
      <c r="Q47" s="172"/>
      <c r="R47" s="172"/>
      <c r="S47" s="172"/>
      <c r="T47" s="172"/>
      <c r="U47" s="172"/>
      <c r="W47" s="172"/>
      <c r="X47" s="172"/>
      <c r="Y47" s="172"/>
      <c r="Z47" s="172"/>
      <c r="AA47" s="172"/>
      <c r="AB47" s="172"/>
    </row>
    <row r="48" spans="1:28" ht="30" customHeight="1" x14ac:dyDescent="0.25">
      <c r="A48" s="61" t="s">
        <v>336</v>
      </c>
      <c r="B48" s="175" t="s">
        <v>310</v>
      </c>
      <c r="C48" s="175"/>
      <c r="D48" s="175"/>
      <c r="F48" s="55" t="s">
        <v>73</v>
      </c>
      <c r="H48" s="61" t="s">
        <v>336</v>
      </c>
      <c r="I48" s="175" t="str">
        <f>B48</f>
        <v>Average rate adjustments vs. current rates</v>
      </c>
      <c r="J48" s="175"/>
      <c r="K48" s="175"/>
      <c r="M48" s="55" t="str">
        <f>F48</f>
        <v>Points you receive</v>
      </c>
      <c r="P48" s="48" t="s">
        <v>381</v>
      </c>
      <c r="Q48" s="1"/>
      <c r="R48" s="1"/>
      <c r="S48" s="1"/>
      <c r="T48" s="1"/>
      <c r="U48" s="1"/>
      <c r="W48" s="48" t="str">
        <f>P48</f>
        <v>The head offices will initiate these meetings. Add this information to your presentation.</v>
      </c>
      <c r="X48" s="1"/>
      <c r="Y48" s="1"/>
      <c r="Z48" s="1"/>
      <c r="AA48" s="1"/>
      <c r="AB48" s="1"/>
    </row>
    <row r="49" spans="1:28" ht="19.5" customHeight="1" x14ac:dyDescent="0.25">
      <c r="A49" s="42"/>
      <c r="B49" s="90" t="str">
        <f>'5) Data'!T5</f>
        <v>+5%</v>
      </c>
      <c r="C49" s="51"/>
      <c r="D49" s="51"/>
      <c r="E49" s="51"/>
      <c r="F49">
        <f>'5) Data'!V5</f>
        <v>400</v>
      </c>
      <c r="I49" s="90" t="str">
        <f>B49</f>
        <v>+5%</v>
      </c>
      <c r="J49" s="51"/>
      <c r="K49" s="51"/>
      <c r="L49" s="51"/>
      <c r="M49" s="1">
        <f>'5) Data'!U5</f>
        <v>-200</v>
      </c>
      <c r="Q49" s="1"/>
      <c r="R49" s="1"/>
      <c r="S49" s="1"/>
      <c r="T49" s="1"/>
      <c r="U49" s="1"/>
      <c r="W49" s="1"/>
      <c r="X49" s="1"/>
      <c r="Y49" s="1"/>
      <c r="Z49" s="1"/>
      <c r="AA49" s="1"/>
      <c r="AB49" s="1"/>
    </row>
    <row r="50" spans="1:28" ht="15" customHeight="1" x14ac:dyDescent="0.25">
      <c r="B50" s="34">
        <f>'5) Data'!T6</f>
        <v>0</v>
      </c>
      <c r="C50" s="51"/>
      <c r="D50" s="51"/>
      <c r="E50" s="51"/>
      <c r="F50">
        <f>'5) Data'!V6</f>
        <v>50</v>
      </c>
      <c r="I50" s="90">
        <f t="shared" ref="I50:I51" si="0">B50</f>
        <v>0</v>
      </c>
      <c r="J50" s="51"/>
      <c r="K50" s="51"/>
      <c r="L50" s="51"/>
      <c r="M50" s="51">
        <f>'5) Data'!U6</f>
        <v>50</v>
      </c>
      <c r="N50" s="51"/>
      <c r="P50" s="1"/>
      <c r="Q50" s="1"/>
      <c r="R50" s="1"/>
      <c r="S50" s="1"/>
      <c r="T50" s="1"/>
      <c r="U50" s="1"/>
      <c r="W50" s="1"/>
      <c r="X50" s="1"/>
      <c r="Y50" s="1"/>
      <c r="Z50" s="1"/>
      <c r="AA50" s="1"/>
      <c r="AB50" s="1"/>
    </row>
    <row r="51" spans="1:28" ht="15" customHeight="1" x14ac:dyDescent="0.25">
      <c r="B51" s="34">
        <f>'5) Data'!T7</f>
        <v>-0.05</v>
      </c>
      <c r="F51">
        <f>'5) Data'!V7</f>
        <v>-200</v>
      </c>
      <c r="I51" s="90">
        <f t="shared" si="0"/>
        <v>-0.05</v>
      </c>
      <c r="M51" s="51">
        <f>'5) Data'!U7</f>
        <v>250</v>
      </c>
      <c r="N51" s="3"/>
      <c r="P51" s="1"/>
      <c r="Q51" s="1"/>
      <c r="R51" s="1"/>
      <c r="S51" s="1"/>
      <c r="T51" s="1"/>
      <c r="U51" s="1"/>
      <c r="W51" s="1"/>
      <c r="X51" s="1"/>
      <c r="Y51" s="1"/>
      <c r="Z51" s="1"/>
      <c r="AA51" s="1"/>
      <c r="AB51" s="1"/>
    </row>
    <row r="52" spans="1:28" ht="15" customHeight="1" x14ac:dyDescent="0.25">
      <c r="B52" s="34"/>
      <c r="I52" s="34"/>
      <c r="N52" s="51"/>
      <c r="P52" s="1"/>
      <c r="Q52" s="1"/>
      <c r="R52" s="1"/>
      <c r="S52" s="1"/>
      <c r="T52" s="1"/>
      <c r="U52" s="1"/>
      <c r="W52" s="1"/>
      <c r="X52" s="1"/>
      <c r="Y52" s="1"/>
      <c r="Z52" s="1"/>
      <c r="AA52" s="1"/>
      <c r="AB52" s="1"/>
    </row>
    <row r="53" spans="1:28" ht="15" customHeight="1" x14ac:dyDescent="0.25">
      <c r="B53" t="s">
        <v>257</v>
      </c>
      <c r="F53">
        <f>'5) Data'!U8</f>
        <v>-500</v>
      </c>
      <c r="G53" t="s">
        <v>258</v>
      </c>
      <c r="I53" s="54" t="str">
        <f>B53</f>
        <v>No agreement would lead to a penalty of:</v>
      </c>
      <c r="J53" s="91"/>
      <c r="K53" s="91"/>
      <c r="L53" s="91"/>
      <c r="M53" s="91">
        <f>'5) Data'!U8</f>
        <v>-500</v>
      </c>
      <c r="N53" s="91" t="str">
        <f>G53</f>
        <v>points</v>
      </c>
      <c r="P53" s="1"/>
      <c r="Q53" s="1"/>
      <c r="R53" s="1"/>
      <c r="S53" s="1"/>
      <c r="T53" s="1"/>
      <c r="U53" s="1"/>
      <c r="W53" s="1"/>
      <c r="X53" s="1"/>
      <c r="Y53" s="1"/>
      <c r="Z53" s="1"/>
      <c r="AA53" s="1"/>
      <c r="AB53" s="1"/>
    </row>
    <row r="54" spans="1:28" x14ac:dyDescent="0.25">
      <c r="I54" s="91"/>
      <c r="J54" s="91"/>
      <c r="K54" s="91"/>
      <c r="L54" s="91"/>
      <c r="M54" s="91"/>
      <c r="N54" s="91"/>
      <c r="P54" s="1"/>
      <c r="Q54" s="1"/>
      <c r="R54" s="1"/>
      <c r="S54" s="1"/>
      <c r="T54" s="1"/>
      <c r="U54" s="1"/>
      <c r="W54" s="1"/>
      <c r="X54" s="1"/>
      <c r="Y54" s="1"/>
      <c r="Z54" s="1"/>
      <c r="AA54" s="1"/>
      <c r="AB54" s="1"/>
    </row>
    <row r="55" spans="1:28" x14ac:dyDescent="0.25">
      <c r="B55" s="173" t="str">
        <f>B39</f>
        <v>In case negotiation results do not equal the given values, round them according to normal rounding rules. Negotiating a better outcome than indicated above does not lead to additional points.</v>
      </c>
      <c r="C55" s="173"/>
      <c r="D55" s="173"/>
      <c r="E55" s="173"/>
      <c r="F55" s="173"/>
      <c r="G55" s="173"/>
      <c r="I55" s="173" t="str">
        <f>B55</f>
        <v>In case negotiation results do not equal the given values, round them according to normal rounding rules. Negotiating a better outcome than indicated above does not lead to additional points.</v>
      </c>
      <c r="J55" s="173"/>
      <c r="K55" s="173"/>
      <c r="L55" s="173"/>
      <c r="M55" s="173"/>
      <c r="N55" s="173"/>
      <c r="P55" s="1"/>
      <c r="Q55" s="1"/>
      <c r="R55" s="1"/>
      <c r="S55" s="1"/>
      <c r="T55" s="1"/>
      <c r="U55" s="1"/>
      <c r="W55" s="1"/>
      <c r="X55" s="1"/>
      <c r="Y55" s="1"/>
      <c r="Z55" s="1"/>
      <c r="AA55" s="1"/>
      <c r="AB55" s="1"/>
    </row>
    <row r="56" spans="1:28" x14ac:dyDescent="0.25">
      <c r="B56" s="173"/>
      <c r="C56" s="173"/>
      <c r="D56" s="173"/>
      <c r="E56" s="173"/>
      <c r="F56" s="173"/>
      <c r="G56" s="173"/>
      <c r="I56" s="173"/>
      <c r="J56" s="173"/>
      <c r="K56" s="173"/>
      <c r="L56" s="173"/>
      <c r="M56" s="173"/>
      <c r="N56" s="173"/>
      <c r="P56" s="1"/>
      <c r="Q56" s="1"/>
      <c r="R56" s="1"/>
      <c r="S56" s="1"/>
      <c r="T56" s="1"/>
      <c r="U56" s="1"/>
      <c r="W56" s="1"/>
      <c r="X56" s="1"/>
      <c r="Y56" s="1"/>
      <c r="Z56" s="1"/>
      <c r="AA56" s="1"/>
      <c r="AB56" s="1"/>
    </row>
    <row r="57" spans="1:28" ht="18" customHeight="1" x14ac:dyDescent="0.25">
      <c r="B57" s="173"/>
      <c r="C57" s="173"/>
      <c r="D57" s="173"/>
      <c r="E57" s="173"/>
      <c r="F57" s="173"/>
      <c r="G57" s="173"/>
      <c r="I57" s="173"/>
      <c r="J57" s="173"/>
      <c r="K57" s="173"/>
      <c r="L57" s="173"/>
      <c r="M57" s="173"/>
      <c r="N57" s="173"/>
      <c r="P57" s="40"/>
      <c r="Q57" s="40"/>
      <c r="R57" s="40"/>
      <c r="S57" s="40"/>
      <c r="T57" s="40"/>
      <c r="U57" s="40"/>
      <c r="W57" s="124"/>
      <c r="X57" s="124"/>
      <c r="Y57" s="124"/>
      <c r="Z57" s="124"/>
      <c r="AA57" s="124"/>
      <c r="AB57" s="124"/>
    </row>
    <row r="58" spans="1:28" ht="45.75" customHeight="1" x14ac:dyDescent="0.25">
      <c r="B58" s="70"/>
      <c r="P58" s="172"/>
      <c r="Q58" s="172"/>
      <c r="R58" s="172"/>
      <c r="S58" s="172"/>
      <c r="T58" s="172"/>
      <c r="U58" s="172"/>
      <c r="W58" s="172"/>
      <c r="X58" s="172"/>
      <c r="Y58" s="172"/>
      <c r="Z58" s="172"/>
      <c r="AA58" s="172"/>
      <c r="AB58" s="172"/>
    </row>
    <row r="59" spans="1:28" x14ac:dyDescent="0.25">
      <c r="B59" s="24" t="s">
        <v>314</v>
      </c>
      <c r="I59" s="59"/>
      <c r="J59" s="59"/>
      <c r="K59" s="59"/>
      <c r="L59" s="59"/>
      <c r="M59" s="59"/>
      <c r="N59" s="59"/>
      <c r="P59" s="172"/>
      <c r="Q59" s="172"/>
      <c r="R59" s="172"/>
      <c r="S59" s="172"/>
      <c r="T59" s="172"/>
      <c r="U59" s="172"/>
      <c r="W59" s="172"/>
      <c r="X59" s="172"/>
      <c r="Y59" s="172"/>
      <c r="Z59" s="172"/>
      <c r="AA59" s="172"/>
      <c r="AB59" s="172"/>
    </row>
    <row r="60" spans="1:28" ht="15" customHeight="1" x14ac:dyDescent="0.25">
      <c r="B60" s="24" t="s">
        <v>315</v>
      </c>
      <c r="I60" s="59"/>
      <c r="J60" s="59"/>
      <c r="K60" s="59"/>
      <c r="L60" s="59"/>
      <c r="M60" s="59"/>
      <c r="N60" s="59"/>
      <c r="P60" s="172"/>
      <c r="Q60" s="172"/>
      <c r="R60" s="172"/>
      <c r="S60" s="172"/>
      <c r="T60" s="172"/>
      <c r="U60" s="172"/>
      <c r="W60" s="172"/>
      <c r="X60" s="172"/>
      <c r="Y60" s="172"/>
      <c r="Z60" s="172"/>
      <c r="AA60" s="172"/>
      <c r="AB60" s="172"/>
    </row>
    <row r="61" spans="1:28" x14ac:dyDescent="0.25">
      <c r="B61" t="s">
        <v>332</v>
      </c>
      <c r="I61" s="59"/>
      <c r="J61" s="59"/>
      <c r="K61" s="59"/>
      <c r="L61" s="59"/>
      <c r="M61" s="59"/>
      <c r="N61" s="59"/>
      <c r="P61" s="172"/>
      <c r="Q61" s="172"/>
      <c r="R61" s="172"/>
      <c r="S61" s="172"/>
      <c r="T61" s="172"/>
      <c r="U61" s="172"/>
      <c r="W61" s="172"/>
      <c r="X61" s="172"/>
      <c r="Y61" s="172"/>
      <c r="Z61" s="172"/>
      <c r="AA61" s="172"/>
      <c r="AB61" s="172"/>
    </row>
    <row r="62" spans="1:28" x14ac:dyDescent="0.25">
      <c r="B62" t="s">
        <v>316</v>
      </c>
      <c r="I62" s="59"/>
      <c r="J62" s="59"/>
      <c r="K62" s="59"/>
      <c r="L62" s="59"/>
      <c r="M62" s="59"/>
      <c r="N62" s="59"/>
      <c r="P62" s="172"/>
      <c r="Q62" s="172"/>
      <c r="R62" s="172"/>
      <c r="S62" s="172"/>
      <c r="T62" s="172"/>
      <c r="U62" s="172"/>
      <c r="W62" s="172"/>
      <c r="X62" s="172"/>
      <c r="Y62" s="172"/>
      <c r="Z62" s="172"/>
      <c r="AA62" s="172"/>
      <c r="AB62" s="172"/>
    </row>
    <row r="63" spans="1:28" x14ac:dyDescent="0.25">
      <c r="B63" t="s">
        <v>317</v>
      </c>
      <c r="I63" s="59"/>
      <c r="J63" s="59"/>
      <c r="K63" s="59"/>
      <c r="L63" s="59"/>
      <c r="M63" s="59"/>
      <c r="N63" s="59"/>
      <c r="O63" s="36"/>
      <c r="P63" s="23"/>
      <c r="V63" s="36"/>
      <c r="W63" s="23"/>
    </row>
    <row r="64" spans="1:28" ht="19.5" customHeight="1" x14ac:dyDescent="0.25">
      <c r="B64" t="s">
        <v>333</v>
      </c>
      <c r="I64" s="59"/>
      <c r="J64" s="59"/>
      <c r="K64" s="59"/>
      <c r="L64" s="59"/>
      <c r="M64" s="59"/>
      <c r="N64" s="59"/>
      <c r="P64" s="23"/>
      <c r="W64" s="23"/>
    </row>
    <row r="65" spans="2:28" x14ac:dyDescent="0.25">
      <c r="B65" t="s">
        <v>369</v>
      </c>
      <c r="I65" s="59"/>
      <c r="J65" s="59"/>
      <c r="K65" s="59"/>
      <c r="L65" s="59"/>
      <c r="M65" s="59"/>
      <c r="N65" s="59"/>
      <c r="P65" s="178"/>
      <c r="Q65" s="178"/>
      <c r="R65" s="178"/>
      <c r="S65" s="178"/>
      <c r="T65" s="178"/>
      <c r="U65" s="178"/>
      <c r="W65" s="178"/>
      <c r="X65" s="178"/>
      <c r="Y65" s="178"/>
      <c r="Z65" s="178"/>
      <c r="AA65" s="178"/>
      <c r="AB65" s="178"/>
    </row>
    <row r="66" spans="2:28" x14ac:dyDescent="0.25">
      <c r="B66" t="s">
        <v>380</v>
      </c>
      <c r="I66" s="59"/>
      <c r="J66" s="59"/>
      <c r="K66" s="59"/>
      <c r="L66" s="59"/>
      <c r="M66" s="59"/>
      <c r="N66" s="59"/>
      <c r="O66" s="36"/>
      <c r="P66" s="23"/>
      <c r="V66" s="36"/>
      <c r="W66" s="23"/>
    </row>
    <row r="67" spans="2:28" x14ac:dyDescent="0.25">
      <c r="I67" s="59"/>
      <c r="J67" s="59"/>
      <c r="K67" s="59"/>
      <c r="L67" s="59"/>
      <c r="M67" s="59"/>
      <c r="N67" s="59"/>
      <c r="O67" s="53"/>
      <c r="V67" s="53"/>
    </row>
    <row r="68" spans="2:28" ht="18" customHeight="1" x14ac:dyDescent="0.25">
      <c r="I68" s="59"/>
      <c r="J68" s="59"/>
      <c r="K68" s="59"/>
      <c r="L68" s="59"/>
      <c r="M68" s="59"/>
      <c r="N68" s="59"/>
      <c r="O68" s="36"/>
      <c r="P68" s="93"/>
      <c r="V68" s="36"/>
      <c r="W68" s="93"/>
    </row>
    <row r="69" spans="2:28" x14ac:dyDescent="0.25">
      <c r="I69" s="59"/>
      <c r="J69" s="59"/>
      <c r="K69" s="59"/>
      <c r="L69" s="59"/>
      <c r="M69" s="59"/>
      <c r="N69" s="59"/>
      <c r="P69" s="93"/>
      <c r="W69" s="93"/>
    </row>
    <row r="70" spans="2:28" x14ac:dyDescent="0.25">
      <c r="I70" s="59"/>
      <c r="J70" s="59"/>
      <c r="K70" s="59"/>
      <c r="L70" s="59"/>
      <c r="M70" s="59"/>
      <c r="N70" s="59"/>
      <c r="O70" s="53"/>
      <c r="P70" s="93"/>
      <c r="V70" s="53"/>
      <c r="W70" s="93"/>
    </row>
    <row r="71" spans="2:28" x14ac:dyDescent="0.25">
      <c r="I71" s="59"/>
      <c r="J71" s="59"/>
      <c r="K71" s="59"/>
      <c r="L71" s="59"/>
      <c r="M71" s="59"/>
      <c r="N71" s="59"/>
      <c r="O71" s="53"/>
      <c r="V71" s="53"/>
    </row>
    <row r="72" spans="2:28" x14ac:dyDescent="0.25">
      <c r="I72" s="59"/>
      <c r="J72" s="59"/>
      <c r="K72" s="59"/>
      <c r="L72" s="59"/>
      <c r="M72" s="59"/>
      <c r="N72" s="59"/>
      <c r="O72" s="61"/>
      <c r="P72" s="172"/>
      <c r="Q72" s="172"/>
      <c r="R72" s="172"/>
      <c r="V72" s="61"/>
      <c r="W72" s="172"/>
      <c r="X72" s="172"/>
      <c r="Y72" s="172"/>
    </row>
    <row r="73" spans="2:28" ht="17.25" customHeight="1" x14ac:dyDescent="0.25">
      <c r="I73" s="59"/>
      <c r="J73" s="59"/>
      <c r="K73" s="59"/>
      <c r="L73" s="59"/>
      <c r="M73" s="59"/>
      <c r="N73" s="59"/>
      <c r="O73" s="53"/>
      <c r="P73" s="94"/>
      <c r="V73" s="53"/>
      <c r="W73" s="94"/>
    </row>
    <row r="74" spans="2:28" x14ac:dyDescent="0.25">
      <c r="I74" s="59"/>
      <c r="J74" s="59"/>
      <c r="K74" s="59"/>
      <c r="L74" s="59"/>
      <c r="M74" s="59"/>
      <c r="N74" s="59"/>
      <c r="P74" s="94"/>
      <c r="W74" s="94"/>
    </row>
    <row r="75" spans="2:28" x14ac:dyDescent="0.25">
      <c r="I75" s="59"/>
      <c r="J75" s="59"/>
      <c r="K75" s="59"/>
      <c r="L75" s="59"/>
      <c r="M75" s="59"/>
      <c r="N75" s="59"/>
      <c r="P75" s="94"/>
      <c r="W75" s="94"/>
    </row>
    <row r="76" spans="2:28" x14ac:dyDescent="0.25">
      <c r="I76" s="59"/>
      <c r="J76" s="59"/>
      <c r="K76" s="59"/>
      <c r="L76" s="59"/>
      <c r="M76" s="59"/>
      <c r="N76" s="59"/>
    </row>
    <row r="77" spans="2:28" x14ac:dyDescent="0.25">
      <c r="I77" s="59"/>
      <c r="J77" s="59"/>
      <c r="K77" s="59"/>
      <c r="L77" s="59"/>
      <c r="M77" s="59"/>
      <c r="N77" s="59"/>
    </row>
    <row r="78" spans="2:28" x14ac:dyDescent="0.25">
      <c r="I78" s="59"/>
      <c r="J78" s="59"/>
      <c r="K78" s="59"/>
      <c r="L78" s="59"/>
      <c r="M78" s="59"/>
      <c r="N78" s="59"/>
      <c r="P78" s="172"/>
      <c r="Q78" s="172"/>
      <c r="R78" s="172"/>
      <c r="S78" s="172"/>
      <c r="T78" s="172"/>
      <c r="U78" s="172"/>
      <c r="W78" s="172"/>
      <c r="X78" s="172"/>
      <c r="Y78" s="172"/>
      <c r="Z78" s="172"/>
      <c r="AA78" s="172"/>
      <c r="AB78" s="172"/>
    </row>
    <row r="79" spans="2:28" x14ac:dyDescent="0.25">
      <c r="I79" s="91"/>
      <c r="J79" s="91"/>
      <c r="K79" s="91"/>
      <c r="L79" s="91"/>
      <c r="M79" s="91"/>
      <c r="N79" s="91"/>
      <c r="P79" s="172"/>
      <c r="Q79" s="172"/>
      <c r="R79" s="172"/>
      <c r="S79" s="172"/>
      <c r="T79" s="172"/>
      <c r="U79" s="172"/>
      <c r="W79" s="172"/>
      <c r="X79" s="172"/>
      <c r="Y79" s="172"/>
      <c r="Z79" s="172"/>
      <c r="AA79" s="172"/>
      <c r="AB79" s="172"/>
    </row>
    <row r="80" spans="2:28" x14ac:dyDescent="0.25">
      <c r="I80" s="91"/>
      <c r="J80" s="91"/>
      <c r="K80" s="91"/>
      <c r="L80" s="91"/>
      <c r="M80" s="91"/>
      <c r="N80" s="91"/>
      <c r="P80" s="172"/>
      <c r="Q80" s="172"/>
      <c r="R80" s="172"/>
      <c r="S80" s="172"/>
      <c r="T80" s="172"/>
      <c r="U80" s="172"/>
      <c r="W80" s="172"/>
      <c r="X80" s="172"/>
      <c r="Y80" s="172"/>
      <c r="Z80" s="172"/>
      <c r="AA80" s="172"/>
      <c r="AB80" s="172"/>
    </row>
    <row r="81" spans="8:28" x14ac:dyDescent="0.25">
      <c r="I81" s="91"/>
      <c r="J81" s="91"/>
      <c r="K81" s="91"/>
      <c r="L81" s="91"/>
      <c r="M81" s="91"/>
      <c r="N81" s="91"/>
      <c r="P81" s="172"/>
      <c r="Q81" s="172"/>
      <c r="R81" s="172"/>
      <c r="S81" s="172"/>
      <c r="T81" s="172"/>
      <c r="U81" s="172"/>
      <c r="W81" s="172"/>
      <c r="X81" s="172"/>
      <c r="Y81" s="172"/>
      <c r="Z81" s="172"/>
      <c r="AA81" s="172"/>
      <c r="AB81" s="172"/>
    </row>
    <row r="82" spans="8:28" x14ac:dyDescent="0.25">
      <c r="I82" s="59"/>
      <c r="J82" s="59"/>
      <c r="K82" s="59"/>
      <c r="L82" s="59"/>
      <c r="M82" s="59"/>
      <c r="N82" s="59"/>
      <c r="P82" s="172"/>
      <c r="Q82" s="172"/>
      <c r="R82" s="172"/>
      <c r="S82" s="172"/>
      <c r="T82" s="172"/>
      <c r="U82" s="172"/>
      <c r="W82" s="172"/>
      <c r="X82" s="172"/>
      <c r="Y82" s="172"/>
      <c r="Z82" s="172"/>
      <c r="AA82" s="172"/>
      <c r="AB82" s="172"/>
    </row>
    <row r="83" spans="8:28" x14ac:dyDescent="0.25">
      <c r="I83" s="59"/>
      <c r="J83" s="59"/>
      <c r="K83" s="59"/>
      <c r="L83" s="59"/>
      <c r="M83" s="59"/>
      <c r="N83" s="59"/>
      <c r="P83" s="172"/>
      <c r="Q83" s="172"/>
      <c r="R83" s="172"/>
      <c r="S83" s="172"/>
      <c r="T83" s="172"/>
      <c r="U83" s="172"/>
      <c r="W83" s="172"/>
      <c r="X83" s="172"/>
      <c r="Y83" s="172"/>
      <c r="Z83" s="172"/>
      <c r="AA83" s="172"/>
      <c r="AB83" s="172"/>
    </row>
    <row r="84" spans="8:28" ht="27" customHeight="1" x14ac:dyDescent="0.25">
      <c r="I84" s="69" t="s">
        <v>240</v>
      </c>
      <c r="J84" s="62"/>
      <c r="K84" s="62"/>
      <c r="L84" s="62"/>
      <c r="M84" s="62"/>
      <c r="N84" s="62"/>
      <c r="P84" s="52"/>
      <c r="Q84" s="52"/>
      <c r="R84" s="52"/>
      <c r="S84" s="52"/>
      <c r="T84" s="52"/>
      <c r="U84" s="52"/>
      <c r="W84" s="123"/>
      <c r="X84" s="123"/>
      <c r="Y84" s="123"/>
      <c r="Z84" s="123"/>
      <c r="AA84" s="123"/>
      <c r="AB84" s="123"/>
    </row>
    <row r="85" spans="8:28" x14ac:dyDescent="0.25">
      <c r="P85" s="23"/>
      <c r="W85" s="23"/>
    </row>
    <row r="86" spans="8:28" ht="15" customHeight="1" x14ac:dyDescent="0.25">
      <c r="I86" s="174" t="s">
        <v>382</v>
      </c>
      <c r="J86" s="174"/>
      <c r="K86" s="174"/>
      <c r="L86" s="174"/>
      <c r="M86" s="174"/>
      <c r="N86" s="174"/>
      <c r="P86" s="23"/>
      <c r="W86" s="23"/>
    </row>
    <row r="87" spans="8:28" ht="15" customHeight="1" x14ac:dyDescent="0.25">
      <c r="I87" s="174"/>
      <c r="J87" s="174"/>
      <c r="K87" s="174"/>
      <c r="L87" s="174"/>
      <c r="M87" s="174"/>
      <c r="N87" s="174"/>
    </row>
    <row r="88" spans="8:28" ht="15" customHeight="1" x14ac:dyDescent="0.25">
      <c r="I88" s="174"/>
      <c r="J88" s="174"/>
      <c r="K88" s="174"/>
      <c r="L88" s="174"/>
      <c r="M88" s="174"/>
      <c r="N88" s="174"/>
    </row>
    <row r="89" spans="8:28" x14ac:dyDescent="0.25">
      <c r="I89" s="51"/>
      <c r="J89" s="51"/>
      <c r="K89" s="51"/>
      <c r="L89" s="51"/>
      <c r="M89" s="51"/>
      <c r="N89" s="51"/>
    </row>
    <row r="90" spans="8:28" ht="15" customHeight="1" x14ac:dyDescent="0.25">
      <c r="I90" s="174" t="s">
        <v>342</v>
      </c>
      <c r="J90" s="174"/>
      <c r="K90" s="174"/>
      <c r="L90" s="174"/>
      <c r="M90" s="174"/>
      <c r="N90" s="174"/>
    </row>
    <row r="91" spans="8:28" ht="21.75" customHeight="1" x14ac:dyDescent="0.25">
      <c r="I91" s="174"/>
      <c r="J91" s="174"/>
      <c r="K91" s="174"/>
      <c r="L91" s="174"/>
      <c r="M91" s="174"/>
      <c r="N91" s="174"/>
    </row>
    <row r="92" spans="8:28" ht="15" customHeight="1" x14ac:dyDescent="0.25">
      <c r="I92" s="174"/>
      <c r="J92" s="174"/>
      <c r="K92" s="174"/>
      <c r="L92" s="174"/>
      <c r="M92" s="174"/>
      <c r="N92" s="174"/>
    </row>
    <row r="93" spans="8:28" x14ac:dyDescent="0.25">
      <c r="H93" s="53"/>
      <c r="I93" s="174"/>
      <c r="J93" s="174"/>
      <c r="K93" s="174"/>
      <c r="L93" s="174"/>
      <c r="M93" s="174"/>
      <c r="N93" s="174"/>
    </row>
    <row r="94" spans="8:28" x14ac:dyDescent="0.25">
      <c r="H94" s="69"/>
      <c r="I94" s="131" t="s">
        <v>343</v>
      </c>
      <c r="J94" s="69"/>
      <c r="K94" s="69"/>
      <c r="L94" s="69"/>
      <c r="M94" s="69"/>
      <c r="N94" s="69"/>
    </row>
    <row r="95" spans="8:28" x14ac:dyDescent="0.25">
      <c r="H95" s="69"/>
      <c r="I95" s="69"/>
      <c r="J95" s="69"/>
      <c r="K95" s="69"/>
      <c r="L95" s="69"/>
      <c r="M95" s="69"/>
      <c r="N95" s="69"/>
    </row>
    <row r="96" spans="8:28" x14ac:dyDescent="0.25">
      <c r="H96" s="69"/>
      <c r="I96" s="69"/>
      <c r="J96" s="69"/>
      <c r="K96" s="69"/>
      <c r="L96" s="69"/>
      <c r="M96" s="69"/>
      <c r="N96" s="69"/>
    </row>
    <row r="97" spans="8:14" x14ac:dyDescent="0.25">
      <c r="H97" s="53" t="s">
        <v>334</v>
      </c>
      <c r="I97" t="str">
        <f>P27</f>
        <v>Rate change vs current level</v>
      </c>
      <c r="M97" t="s">
        <v>73</v>
      </c>
    </row>
    <row r="98" spans="8:14" x14ac:dyDescent="0.25">
      <c r="I98" s="34">
        <f>'5) Data'!M4</f>
        <v>-0.1</v>
      </c>
      <c r="M98">
        <f>'5) Data'!N4</f>
        <v>-150</v>
      </c>
    </row>
    <row r="99" spans="8:14" x14ac:dyDescent="0.25">
      <c r="I99" s="34">
        <f>'5) Data'!M5</f>
        <v>-0.05</v>
      </c>
      <c r="M99">
        <f>'5) Data'!N5</f>
        <v>50</v>
      </c>
    </row>
    <row r="100" spans="8:14" x14ac:dyDescent="0.25">
      <c r="I100" s="90" t="str">
        <f>'5) Data'!M6</f>
        <v>+5%</v>
      </c>
      <c r="M100">
        <f>'5) Data'!N6</f>
        <v>200</v>
      </c>
    </row>
    <row r="102" spans="8:14" x14ac:dyDescent="0.25">
      <c r="H102" s="61" t="s">
        <v>335</v>
      </c>
      <c r="I102" s="172" t="str">
        <f>P33</f>
        <v>Room volume</v>
      </c>
      <c r="J102" s="172"/>
      <c r="K102" s="172"/>
      <c r="M102" t="s">
        <v>73</v>
      </c>
    </row>
    <row r="103" spans="8:14" x14ac:dyDescent="0.25">
      <c r="I103" s="94">
        <f>'5) Data'!M10</f>
        <v>250</v>
      </c>
      <c r="M103">
        <f>'5) Data'!N10</f>
        <v>350</v>
      </c>
    </row>
    <row r="104" spans="8:14" x14ac:dyDescent="0.25">
      <c r="I104" s="94">
        <f>'5) Data'!M11</f>
        <v>150</v>
      </c>
      <c r="M104">
        <f>'5) Data'!N11</f>
        <v>250</v>
      </c>
    </row>
    <row r="105" spans="8:14" x14ac:dyDescent="0.25">
      <c r="I105" s="94">
        <f>'5) Data'!M12</f>
        <v>50</v>
      </c>
      <c r="M105">
        <f>'5) Data'!N12</f>
        <v>50</v>
      </c>
    </row>
    <row r="106" spans="8:14" ht="15" customHeight="1" x14ac:dyDescent="0.25">
      <c r="I106" t="s">
        <v>79</v>
      </c>
    </row>
    <row r="108" spans="8:14" x14ac:dyDescent="0.25">
      <c r="I108" s="175" t="s">
        <v>433</v>
      </c>
      <c r="J108" s="175"/>
      <c r="K108" s="175"/>
      <c r="L108" s="175"/>
      <c r="M108" s="175"/>
      <c r="N108" s="175"/>
    </row>
    <row r="109" spans="8:14" ht="15" customHeight="1" x14ac:dyDescent="0.25">
      <c r="I109" s="175"/>
      <c r="J109" s="175"/>
      <c r="K109" s="175"/>
      <c r="L109" s="175"/>
      <c r="M109" s="175"/>
      <c r="N109" s="175"/>
    </row>
    <row r="110" spans="8:14" x14ac:dyDescent="0.25">
      <c r="I110" s="175"/>
      <c r="J110" s="175"/>
      <c r="K110" s="175"/>
      <c r="L110" s="175"/>
      <c r="M110" s="175"/>
      <c r="N110" s="175"/>
    </row>
    <row r="113" spans="9:14" x14ac:dyDescent="0.25">
      <c r="I113" s="172" t="s">
        <v>308</v>
      </c>
      <c r="J113" s="172"/>
      <c r="K113" s="172"/>
      <c r="L113" s="172"/>
      <c r="M113" s="172"/>
      <c r="N113" s="172"/>
    </row>
    <row r="114" spans="9:14" x14ac:dyDescent="0.25">
      <c r="I114" s="172"/>
      <c r="J114" s="172"/>
      <c r="K114" s="172"/>
      <c r="L114" s="172"/>
      <c r="M114" s="172"/>
      <c r="N114" s="172"/>
    </row>
    <row r="115" spans="9:14" x14ac:dyDescent="0.25">
      <c r="I115" s="172"/>
      <c r="J115" s="172"/>
      <c r="K115" s="172"/>
      <c r="L115" s="172"/>
      <c r="M115" s="172"/>
      <c r="N115" s="172"/>
    </row>
    <row r="116" spans="9:14" x14ac:dyDescent="0.25">
      <c r="I116" s="172"/>
      <c r="J116" s="172"/>
      <c r="K116" s="172"/>
      <c r="L116" s="172"/>
      <c r="M116" s="172"/>
      <c r="N116" s="172"/>
    </row>
    <row r="117" spans="9:14" x14ac:dyDescent="0.25">
      <c r="I117" s="172"/>
      <c r="J117" s="172"/>
      <c r="K117" s="172"/>
      <c r="L117" s="172"/>
      <c r="M117" s="172"/>
      <c r="N117" s="172"/>
    </row>
    <row r="118" spans="9:14" x14ac:dyDescent="0.25">
      <c r="I118" s="172"/>
      <c r="J118" s="172"/>
      <c r="K118" s="172"/>
      <c r="L118" s="172"/>
      <c r="M118" s="172"/>
      <c r="N118" s="172"/>
    </row>
    <row r="128" spans="9:14" hidden="1" x14ac:dyDescent="0.25"/>
    <row r="131" spans="8:14" ht="36" customHeight="1" x14ac:dyDescent="0.25"/>
    <row r="132" spans="8:14" x14ac:dyDescent="0.25">
      <c r="I132" s="69" t="s">
        <v>241</v>
      </c>
      <c r="J132" s="91"/>
      <c r="K132" s="91"/>
      <c r="L132" s="91"/>
      <c r="M132" s="91"/>
      <c r="N132" s="91"/>
    </row>
    <row r="134" spans="8:14" ht="15" customHeight="1" x14ac:dyDescent="0.25">
      <c r="I134" s="174" t="s">
        <v>341</v>
      </c>
      <c r="J134" s="174"/>
      <c r="K134" s="174"/>
      <c r="L134" s="174"/>
      <c r="M134" s="174"/>
      <c r="N134" s="174"/>
    </row>
    <row r="135" spans="8:14" x14ac:dyDescent="0.25">
      <c r="I135" s="174"/>
      <c r="J135" s="174"/>
      <c r="K135" s="174"/>
      <c r="L135" s="174"/>
      <c r="M135" s="174"/>
      <c r="N135" s="174"/>
    </row>
    <row r="136" spans="8:14" x14ac:dyDescent="0.25">
      <c r="I136" s="174"/>
      <c r="J136" s="174"/>
      <c r="K136" s="174"/>
      <c r="L136" s="174"/>
      <c r="M136" s="174"/>
      <c r="N136" s="174"/>
    </row>
    <row r="137" spans="8:14" x14ac:dyDescent="0.25">
      <c r="I137" s="51"/>
      <c r="J137" s="51"/>
      <c r="K137" s="51"/>
      <c r="L137" s="51"/>
      <c r="M137" s="51"/>
      <c r="N137" s="51"/>
    </row>
    <row r="138" spans="8:14" ht="15" customHeight="1" x14ac:dyDescent="0.25">
      <c r="I138" s="174" t="s">
        <v>342</v>
      </c>
      <c r="J138" s="174"/>
      <c r="K138" s="174"/>
      <c r="L138" s="174"/>
      <c r="M138" s="174"/>
      <c r="N138" s="174"/>
    </row>
    <row r="139" spans="8:14" x14ac:dyDescent="0.25">
      <c r="I139" s="174"/>
      <c r="J139" s="174"/>
      <c r="K139" s="174"/>
      <c r="L139" s="174"/>
      <c r="M139" s="174"/>
      <c r="N139" s="174"/>
    </row>
    <row r="140" spans="8:14" ht="15" customHeight="1" x14ac:dyDescent="0.25">
      <c r="H140" s="53"/>
      <c r="I140" s="174"/>
      <c r="J140" s="174"/>
      <c r="K140" s="174"/>
      <c r="L140" s="174"/>
      <c r="M140" s="174"/>
      <c r="N140" s="174"/>
    </row>
    <row r="141" spans="8:14" ht="14.25" customHeight="1" x14ac:dyDescent="0.25">
      <c r="H141" s="53"/>
      <c r="I141" s="174"/>
      <c r="J141" s="174"/>
      <c r="K141" s="174"/>
      <c r="L141" s="174"/>
      <c r="M141" s="174"/>
      <c r="N141" s="174"/>
    </row>
    <row r="142" spans="8:14" ht="13.5" customHeight="1" x14ac:dyDescent="0.25">
      <c r="I142" s="128"/>
      <c r="J142" s="128"/>
      <c r="K142" s="128"/>
      <c r="L142" s="128"/>
      <c r="M142" s="128"/>
      <c r="N142" s="128"/>
    </row>
    <row r="143" spans="8:14" ht="13.5" customHeight="1" x14ac:dyDescent="0.25">
      <c r="I143" s="131" t="s">
        <v>343</v>
      </c>
      <c r="J143" s="128"/>
      <c r="K143" s="128"/>
      <c r="L143" s="128"/>
      <c r="M143" s="128"/>
      <c r="N143" s="128"/>
    </row>
    <row r="145" spans="8:14" x14ac:dyDescent="0.25">
      <c r="H145" s="53" t="s">
        <v>334</v>
      </c>
      <c r="I145" t="str">
        <f>I97</f>
        <v>Rate change vs current level</v>
      </c>
      <c r="M145" t="s">
        <v>73</v>
      </c>
    </row>
    <row r="146" spans="8:14" x14ac:dyDescent="0.25">
      <c r="I146" s="93">
        <f>I98</f>
        <v>-0.1</v>
      </c>
      <c r="M146">
        <f>'5) Data'!O4</f>
        <v>-200</v>
      </c>
    </row>
    <row r="147" spans="8:14" x14ac:dyDescent="0.25">
      <c r="I147" s="93">
        <f>I99</f>
        <v>-0.05</v>
      </c>
      <c r="M147">
        <f>'5) Data'!O5</f>
        <v>100</v>
      </c>
    </row>
    <row r="148" spans="8:14" x14ac:dyDescent="0.25">
      <c r="I148" s="93" t="str">
        <f>I100</f>
        <v>+5%</v>
      </c>
      <c r="M148">
        <f>'5) Data'!O6</f>
        <v>350</v>
      </c>
    </row>
    <row r="150" spans="8:14" x14ac:dyDescent="0.25">
      <c r="H150" s="61" t="s">
        <v>335</v>
      </c>
      <c r="I150" s="172" t="s">
        <v>344</v>
      </c>
      <c r="J150" s="172"/>
      <c r="K150" s="51"/>
      <c r="M150" s="4" t="s">
        <v>73</v>
      </c>
    </row>
    <row r="151" spans="8:14" ht="12.75" customHeight="1" x14ac:dyDescent="0.25">
      <c r="I151" s="51">
        <f t="shared" ref="I151:I153" si="1">I103</f>
        <v>250</v>
      </c>
      <c r="J151" s="51"/>
      <c r="K151" s="51"/>
      <c r="M151">
        <f>'5) Data'!O10</f>
        <v>250</v>
      </c>
    </row>
    <row r="152" spans="8:14" x14ac:dyDescent="0.25">
      <c r="I152" s="51">
        <f t="shared" si="1"/>
        <v>150</v>
      </c>
      <c r="J152" s="51"/>
      <c r="K152" s="51"/>
      <c r="M152">
        <f>'5) Data'!O11</f>
        <v>150</v>
      </c>
    </row>
    <row r="153" spans="8:14" x14ac:dyDescent="0.25">
      <c r="I153" s="51">
        <f t="shared" si="1"/>
        <v>50</v>
      </c>
      <c r="M153">
        <f>'5) Data'!O12</f>
        <v>100</v>
      </c>
    </row>
    <row r="154" spans="8:14" x14ac:dyDescent="0.25">
      <c r="I154" t="s">
        <v>79</v>
      </c>
    </row>
    <row r="156" spans="8:14" ht="15" customHeight="1" x14ac:dyDescent="0.25">
      <c r="I156" s="175" t="s">
        <v>433</v>
      </c>
      <c r="J156" s="175"/>
      <c r="K156" s="175"/>
      <c r="L156" s="175"/>
      <c r="M156" s="175"/>
      <c r="N156" s="175"/>
    </row>
    <row r="157" spans="8:14" x14ac:dyDescent="0.25">
      <c r="I157" s="175"/>
      <c r="J157" s="175"/>
      <c r="K157" s="175"/>
      <c r="L157" s="175"/>
      <c r="M157" s="175"/>
      <c r="N157" s="175"/>
    </row>
    <row r="158" spans="8:14" x14ac:dyDescent="0.25">
      <c r="I158" s="175"/>
      <c r="J158" s="175"/>
      <c r="K158" s="175"/>
      <c r="L158" s="175"/>
      <c r="M158" s="175"/>
      <c r="N158" s="175"/>
    </row>
    <row r="161" spans="9:14" x14ac:dyDescent="0.25">
      <c r="I161" s="172" t="s">
        <v>308</v>
      </c>
      <c r="J161" s="172"/>
      <c r="K161" s="172"/>
      <c r="L161" s="172"/>
      <c r="M161" s="172"/>
      <c r="N161" s="172"/>
    </row>
    <row r="162" spans="9:14" x14ac:dyDescent="0.25">
      <c r="I162" s="172"/>
      <c r="J162" s="172"/>
      <c r="K162" s="172"/>
      <c r="L162" s="172"/>
      <c r="M162" s="172"/>
      <c r="N162" s="172"/>
    </row>
    <row r="163" spans="9:14" x14ac:dyDescent="0.25">
      <c r="I163" s="172"/>
      <c r="J163" s="172"/>
      <c r="K163" s="172"/>
      <c r="L163" s="172"/>
      <c r="M163" s="172"/>
      <c r="N163" s="172"/>
    </row>
    <row r="164" spans="9:14" x14ac:dyDescent="0.25">
      <c r="I164" s="172"/>
      <c r="J164" s="172"/>
      <c r="K164" s="172"/>
      <c r="L164" s="172"/>
      <c r="M164" s="172"/>
      <c r="N164" s="172"/>
    </row>
    <row r="165" spans="9:14" x14ac:dyDescent="0.25">
      <c r="I165" s="172"/>
      <c r="J165" s="172"/>
      <c r="K165" s="172"/>
      <c r="L165" s="172"/>
      <c r="M165" s="172"/>
      <c r="N165" s="172"/>
    </row>
    <row r="166" spans="9:14" x14ac:dyDescent="0.25">
      <c r="I166" s="172"/>
      <c r="J166" s="172"/>
      <c r="K166" s="172"/>
      <c r="L166" s="172"/>
      <c r="M166" s="172"/>
      <c r="N166" s="172"/>
    </row>
  </sheetData>
  <mergeCells count="58">
    <mergeCell ref="W43:AB43"/>
    <mergeCell ref="W44:AB47"/>
    <mergeCell ref="W78:AB83"/>
    <mergeCell ref="I86:N88"/>
    <mergeCell ref="I90:N93"/>
    <mergeCell ref="W58:AB58"/>
    <mergeCell ref="W59:AB62"/>
    <mergeCell ref="W65:AB65"/>
    <mergeCell ref="W72:Y72"/>
    <mergeCell ref="P59:U62"/>
    <mergeCell ref="P72:R72"/>
    <mergeCell ref="P78:U83"/>
    <mergeCell ref="W24:AB25"/>
    <mergeCell ref="W39:AB41"/>
    <mergeCell ref="W33:X33"/>
    <mergeCell ref="W3:AB3"/>
    <mergeCell ref="W7:AB10"/>
    <mergeCell ref="W12:AB12"/>
    <mergeCell ref="W16:AB20"/>
    <mergeCell ref="W21:AB22"/>
    <mergeCell ref="P3:U3"/>
    <mergeCell ref="P65:U65"/>
    <mergeCell ref="P16:U20"/>
    <mergeCell ref="P7:U10"/>
    <mergeCell ref="P21:U22"/>
    <mergeCell ref="P39:U41"/>
    <mergeCell ref="P33:Q33"/>
    <mergeCell ref="P58:U58"/>
    <mergeCell ref="P24:U25"/>
    <mergeCell ref="P12:U12"/>
    <mergeCell ref="P43:U43"/>
    <mergeCell ref="P44:U47"/>
    <mergeCell ref="B3:G3"/>
    <mergeCell ref="I3:N3"/>
    <mergeCell ref="B7:G10"/>
    <mergeCell ref="I7:N10"/>
    <mergeCell ref="B39:G41"/>
    <mergeCell ref="I39:N41"/>
    <mergeCell ref="B18:G24"/>
    <mergeCell ref="I18:N24"/>
    <mergeCell ref="B12:G12"/>
    <mergeCell ref="I12:N12"/>
    <mergeCell ref="B43:G43"/>
    <mergeCell ref="B44:G46"/>
    <mergeCell ref="I44:N46"/>
    <mergeCell ref="B48:D48"/>
    <mergeCell ref="I48:K48"/>
    <mergeCell ref="I43:N43"/>
    <mergeCell ref="I161:N166"/>
    <mergeCell ref="B55:G57"/>
    <mergeCell ref="I138:N141"/>
    <mergeCell ref="I108:N110"/>
    <mergeCell ref="I156:N158"/>
    <mergeCell ref="I134:N136"/>
    <mergeCell ref="I150:J150"/>
    <mergeCell ref="I102:K102"/>
    <mergeCell ref="I113:N118"/>
    <mergeCell ref="I55:N57"/>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37"/>
  <sheetViews>
    <sheetView showGridLines="0" workbookViewId="0">
      <selection activeCell="A5" sqref="A5"/>
    </sheetView>
  </sheetViews>
  <sheetFormatPr baseColWidth="10" defaultColWidth="8.85546875" defaultRowHeight="15" x14ac:dyDescent="0.25"/>
  <sheetData>
    <row r="1" spans="1:1" x14ac:dyDescent="0.25">
      <c r="A1" s="23" t="s">
        <v>278</v>
      </c>
    </row>
    <row r="3" spans="1:1" x14ac:dyDescent="0.25">
      <c r="A3" t="s">
        <v>359</v>
      </c>
    </row>
    <row r="4" spans="1:1" x14ac:dyDescent="0.25">
      <c r="A4" t="s">
        <v>277</v>
      </c>
    </row>
    <row r="5" spans="1:1" x14ac:dyDescent="0.25">
      <c r="A5" t="s">
        <v>291</v>
      </c>
    </row>
    <row r="7" spans="1:1" x14ac:dyDescent="0.25">
      <c r="A7" t="s">
        <v>279</v>
      </c>
    </row>
    <row r="8" spans="1:1" x14ac:dyDescent="0.25">
      <c r="A8" t="s">
        <v>284</v>
      </c>
    </row>
    <row r="9" spans="1:1" x14ac:dyDescent="0.25">
      <c r="A9" t="s">
        <v>285</v>
      </c>
    </row>
    <row r="10" spans="1:1" x14ac:dyDescent="0.25">
      <c r="A10" t="s">
        <v>286</v>
      </c>
    </row>
    <row r="11" spans="1:1" x14ac:dyDescent="0.25">
      <c r="A11" t="s">
        <v>362</v>
      </c>
    </row>
    <row r="12" spans="1:1" x14ac:dyDescent="0.25">
      <c r="A12" t="s">
        <v>363</v>
      </c>
    </row>
    <row r="13" spans="1:1" x14ac:dyDescent="0.25">
      <c r="A13" t="s">
        <v>364</v>
      </c>
    </row>
    <row r="14" spans="1:1" x14ac:dyDescent="0.25">
      <c r="A14" t="s">
        <v>365</v>
      </c>
    </row>
    <row r="15" spans="1:1" x14ac:dyDescent="0.25">
      <c r="A15" t="s">
        <v>287</v>
      </c>
    </row>
    <row r="16" spans="1:1" x14ac:dyDescent="0.25">
      <c r="A16" t="s">
        <v>288</v>
      </c>
    </row>
    <row r="18" spans="1:1" x14ac:dyDescent="0.25">
      <c r="A18" s="23" t="s">
        <v>292</v>
      </c>
    </row>
    <row r="20" spans="1:1" x14ac:dyDescent="0.25">
      <c r="A20" t="s">
        <v>276</v>
      </c>
    </row>
    <row r="21" spans="1:1" x14ac:dyDescent="0.25">
      <c r="A21" t="s">
        <v>357</v>
      </c>
    </row>
    <row r="22" spans="1:1" x14ac:dyDescent="0.25">
      <c r="A22" t="s">
        <v>289</v>
      </c>
    </row>
    <row r="23" spans="1:1" x14ac:dyDescent="0.25">
      <c r="A23" t="s">
        <v>358</v>
      </c>
    </row>
    <row r="25" spans="1:1" x14ac:dyDescent="0.25">
      <c r="A25" t="s">
        <v>383</v>
      </c>
    </row>
    <row r="27" spans="1:1" x14ac:dyDescent="0.25">
      <c r="A27" s="23" t="s">
        <v>404</v>
      </c>
    </row>
    <row r="28" spans="1:1" x14ac:dyDescent="0.25">
      <c r="A28" t="s">
        <v>384</v>
      </c>
    </row>
    <row r="29" spans="1:1" ht="5.25" customHeight="1" x14ac:dyDescent="0.25"/>
    <row r="30" spans="1:1" x14ac:dyDescent="0.25">
      <c r="A30" t="s">
        <v>385</v>
      </c>
    </row>
    <row r="31" spans="1:1" x14ac:dyDescent="0.25">
      <c r="A31" t="s">
        <v>386</v>
      </c>
    </row>
    <row r="32" spans="1:1" ht="4.5" customHeight="1" x14ac:dyDescent="0.25"/>
    <row r="33" spans="1:1" x14ac:dyDescent="0.25">
      <c r="A33" t="s">
        <v>388</v>
      </c>
    </row>
    <row r="34" spans="1:1" x14ac:dyDescent="0.25">
      <c r="A34" t="s">
        <v>387</v>
      </c>
    </row>
    <row r="36" spans="1:1" x14ac:dyDescent="0.25">
      <c r="A36" t="s">
        <v>403</v>
      </c>
    </row>
    <row r="37" spans="1:1" x14ac:dyDescent="0.25">
      <c r="A37" t="s">
        <v>290</v>
      </c>
    </row>
  </sheetData>
  <pageMargins left="0.7" right="0.7" top="0.75" bottom="0.75" header="0.3" footer="0.3"/>
  <pageSetup paperSize="9" scale="8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B28"/>
  <sheetViews>
    <sheetView workbookViewId="0">
      <selection activeCell="D27" sqref="D27"/>
    </sheetView>
  </sheetViews>
  <sheetFormatPr baseColWidth="10" defaultColWidth="9.140625" defaultRowHeight="15" x14ac:dyDescent="0.25"/>
  <cols>
    <col min="1" max="1" width="3.7109375" customWidth="1"/>
  </cols>
  <sheetData>
    <row r="1" spans="1:2" x14ac:dyDescent="0.25">
      <c r="A1" s="23" t="s">
        <v>57</v>
      </c>
    </row>
    <row r="2" spans="1:2" x14ac:dyDescent="0.25">
      <c r="A2" t="s">
        <v>58</v>
      </c>
    </row>
    <row r="4" spans="1:2" x14ac:dyDescent="0.25">
      <c r="A4" s="31" t="s">
        <v>246</v>
      </c>
    </row>
    <row r="5" spans="1:2" x14ac:dyDescent="0.25">
      <c r="B5" t="s">
        <v>421</v>
      </c>
    </row>
    <row r="6" spans="1:2" x14ac:dyDescent="0.25">
      <c r="B6" t="s">
        <v>71</v>
      </c>
    </row>
    <row r="7" spans="1:2" x14ac:dyDescent="0.25">
      <c r="B7" t="s">
        <v>72</v>
      </c>
    </row>
    <row r="9" spans="1:2" x14ac:dyDescent="0.25">
      <c r="A9" s="23" t="s">
        <v>56</v>
      </c>
    </row>
    <row r="11" spans="1:2" x14ac:dyDescent="0.25">
      <c r="A11" s="49" t="s">
        <v>116</v>
      </c>
    </row>
    <row r="12" spans="1:2" x14ac:dyDescent="0.25">
      <c r="B12" t="s">
        <v>117</v>
      </c>
    </row>
    <row r="13" spans="1:2" x14ac:dyDescent="0.25">
      <c r="B13" t="s">
        <v>118</v>
      </c>
    </row>
    <row r="14" spans="1:2" x14ac:dyDescent="0.25">
      <c r="B14" t="s">
        <v>115</v>
      </c>
    </row>
    <row r="15" spans="1:2" x14ac:dyDescent="0.25">
      <c r="A15" s="23"/>
    </row>
    <row r="16" spans="1:2" x14ac:dyDescent="0.25">
      <c r="A16" s="49" t="s">
        <v>106</v>
      </c>
    </row>
    <row r="17" spans="1:2" x14ac:dyDescent="0.25">
      <c r="B17" t="s">
        <v>112</v>
      </c>
    </row>
    <row r="18" spans="1:2" x14ac:dyDescent="0.25">
      <c r="B18" t="s">
        <v>113</v>
      </c>
    </row>
    <row r="19" spans="1:2" x14ac:dyDescent="0.25">
      <c r="B19" t="s">
        <v>114</v>
      </c>
    </row>
    <row r="22" spans="1:2" x14ac:dyDescent="0.25">
      <c r="A22" s="23" t="s">
        <v>360</v>
      </c>
    </row>
    <row r="23" spans="1:2" x14ac:dyDescent="0.25">
      <c r="A23" t="s">
        <v>108</v>
      </c>
    </row>
    <row r="25" spans="1:2" x14ac:dyDescent="0.25">
      <c r="A25" s="49" t="s">
        <v>109</v>
      </c>
    </row>
    <row r="26" spans="1:2" x14ac:dyDescent="0.25">
      <c r="B26" t="s">
        <v>422</v>
      </c>
    </row>
    <row r="27" spans="1:2" x14ac:dyDescent="0.25">
      <c r="B27" t="s">
        <v>244</v>
      </c>
    </row>
    <row r="28" spans="1:2" x14ac:dyDescent="0.25">
      <c r="B28" t="s">
        <v>245</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9</vt:i4>
      </vt:variant>
      <vt:variant>
        <vt:lpstr>Plages nommées</vt:lpstr>
      </vt:variant>
      <vt:variant>
        <vt:i4>14</vt:i4>
      </vt:variant>
    </vt:vector>
  </HeadingPairs>
  <TitlesOfParts>
    <vt:vector size="23" baseType="lpstr">
      <vt:lpstr>1) Cover page</vt:lpstr>
      <vt:lpstr>2) Instructor matrix</vt:lpstr>
      <vt:lpstr>3) Timetable</vt:lpstr>
      <vt:lpstr>4) Pre-assignment</vt:lpstr>
      <vt:lpstr>5) Data</vt:lpstr>
      <vt:lpstr>6) Strategy preparation</vt:lpstr>
      <vt:lpstr>7) Negotiation goals per role</vt:lpstr>
      <vt:lpstr>8) Reflection and presentation</vt:lpstr>
      <vt:lpstr>9) Grading criteria</vt:lpstr>
      <vt:lpstr>_40_60_head_office_property</vt:lpstr>
      <vt:lpstr>_40_60_property_HO</vt:lpstr>
      <vt:lpstr>_60_40_head_office_property</vt:lpstr>
      <vt:lpstr>_60_40_property_HO</vt:lpstr>
      <vt:lpstr>CEOMemo</vt:lpstr>
      <vt:lpstr>Identified_by_other</vt:lpstr>
      <vt:lpstr>Identified_by_self</vt:lpstr>
      <vt:lpstr>KCMemo</vt:lpstr>
      <vt:lpstr>Memo1</vt:lpstr>
      <vt:lpstr>Memo2</vt:lpstr>
      <vt:lpstr>Memo3</vt:lpstr>
      <vt:lpstr>Memo4</vt:lpstr>
      <vt:lpstr>Memo5</vt:lpstr>
      <vt:lpstr>Memo6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2021-11-03T16:40:12Z</dcterms:created>
  <dcterms:modified xsi:type="dcterms:W3CDTF">2021-11-04T19:49:39Z</dcterms:modified>
</cp:coreProperties>
</file>