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ttd\Dropbox\Classes\Cases\Lego Analytics Case\"/>
    </mc:Choice>
  </mc:AlternateContent>
  <xr:revisionPtr revIDLastSave="0" documentId="13_ncr:1_{008EE7E2-2BF0-4CC5-BAF2-BBA805733C03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2018 Data" sheetId="1" r:id="rId1"/>
    <sheet name="2019 Data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301" i="2" l="1"/>
  <c r="K295" i="2"/>
  <c r="K294" i="2"/>
  <c r="K290" i="2"/>
  <c r="K291" i="2"/>
  <c r="K279" i="2"/>
  <c r="K272" i="2"/>
  <c r="K266" i="2"/>
  <c r="K265" i="2"/>
  <c r="K260" i="2"/>
  <c r="K259" i="2"/>
  <c r="K239" i="2"/>
  <c r="K237" i="2"/>
  <c r="K271" i="2"/>
  <c r="K236" i="2"/>
  <c r="K252" i="2"/>
  <c r="K249" i="2"/>
  <c r="K251" i="2"/>
  <c r="K230" i="2"/>
  <c r="K229" i="2"/>
  <c r="K227" i="2"/>
  <c r="K213" i="2"/>
  <c r="K212" i="2"/>
  <c r="K188" i="2"/>
  <c r="K186" i="2"/>
  <c r="K187" i="2"/>
  <c r="K176" i="2"/>
  <c r="K185" i="2"/>
  <c r="K175" i="2"/>
  <c r="K155" i="2"/>
  <c r="K107" i="2"/>
  <c r="K106" i="2"/>
  <c r="K105" i="2"/>
  <c r="K104" i="2"/>
  <c r="K101" i="2"/>
  <c r="K103" i="2"/>
  <c r="K102" i="2"/>
  <c r="K100" i="2"/>
  <c r="K99" i="2"/>
  <c r="K97" i="2"/>
  <c r="K92" i="2"/>
  <c r="K88" i="2"/>
  <c r="K79" i="2"/>
  <c r="K69" i="2"/>
  <c r="K68" i="2"/>
  <c r="K66" i="2"/>
  <c r="K65" i="2"/>
  <c r="K57" i="2"/>
  <c r="K12" i="2"/>
  <c r="K8" i="2"/>
  <c r="K7" i="2"/>
  <c r="K309" i="1"/>
  <c r="K301" i="1"/>
  <c r="K300" i="1"/>
  <c r="K297" i="1"/>
  <c r="K290" i="1"/>
  <c r="K293" i="1"/>
  <c r="K292" i="1"/>
  <c r="K291" i="1"/>
  <c r="K294" i="1"/>
  <c r="K295" i="1"/>
  <c r="K289" i="1"/>
  <c r="K271" i="1"/>
  <c r="K266" i="1"/>
  <c r="K267" i="1"/>
  <c r="K265" i="1"/>
  <c r="K264" i="1"/>
  <c r="K263" i="1"/>
  <c r="K252" i="1"/>
  <c r="K32" i="1"/>
  <c r="K29" i="1"/>
  <c r="K27" i="1"/>
  <c r="K26" i="1"/>
  <c r="K22" i="1"/>
  <c r="K19" i="1"/>
  <c r="K18" i="1"/>
  <c r="K17" i="1"/>
  <c r="K16" i="1"/>
  <c r="K246" i="1"/>
  <c r="K242" i="1"/>
  <c r="K237" i="1"/>
  <c r="K236" i="1"/>
  <c r="K234" i="1"/>
  <c r="K226" i="1"/>
  <c r="K225" i="1"/>
  <c r="K221" i="1"/>
  <c r="K220" i="1"/>
  <c r="K219" i="1"/>
  <c r="K182" i="1"/>
  <c r="K181" i="1"/>
  <c r="K175" i="1"/>
  <c r="K174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3" i="1"/>
  <c r="K134" i="1"/>
  <c r="K132" i="1"/>
  <c r="K131" i="1"/>
  <c r="K130" i="1"/>
  <c r="K129" i="1"/>
  <c r="K128" i="1"/>
  <c r="K127" i="1"/>
  <c r="K126" i="1"/>
  <c r="K125" i="1"/>
  <c r="K106" i="1"/>
  <c r="K105" i="1"/>
  <c r="K99" i="1"/>
  <c r="K96" i="1"/>
  <c r="K95" i="1"/>
  <c r="K94" i="1"/>
  <c r="K93" i="1"/>
  <c r="K86" i="1"/>
  <c r="K85" i="1"/>
  <c r="K84" i="1"/>
  <c r="K82" i="1"/>
  <c r="K78" i="1"/>
  <c r="K77" i="1"/>
  <c r="K76" i="1"/>
  <c r="K75" i="1"/>
  <c r="K74" i="1"/>
  <c r="K73" i="1"/>
  <c r="K68" i="1"/>
  <c r="K67" i="1"/>
  <c r="K64" i="1"/>
  <c r="K56" i="1"/>
  <c r="K49" i="1"/>
  <c r="K37" i="1"/>
  <c r="K38" i="1"/>
  <c r="K36" i="1"/>
  <c r="K12" i="1"/>
  <c r="K9" i="1"/>
  <c r="K8" i="1"/>
  <c r="K7" i="1"/>
</calcChain>
</file>

<file path=xl/sharedStrings.xml><?xml version="1.0" encoding="utf-8"?>
<sst xmlns="http://schemas.openxmlformats.org/spreadsheetml/2006/main" count="2076" uniqueCount="696">
  <si>
    <t>Set #</t>
  </si>
  <si>
    <t>Name</t>
  </si>
  <si>
    <t>Theme</t>
  </si>
  <si>
    <t>Subtheme</t>
  </si>
  <si>
    <t>Piece Count</t>
  </si>
  <si>
    <t># of Minifigures</t>
  </si>
  <si>
    <t>US Retail Price ($)</t>
  </si>
  <si>
    <t>Downtown Diner</t>
  </si>
  <si>
    <t>Modular Buildings</t>
  </si>
  <si>
    <t>January</t>
  </si>
  <si>
    <t>Release Month (US)</t>
  </si>
  <si>
    <t>Roller Coaster</t>
  </si>
  <si>
    <t>Creator Expert</t>
  </si>
  <si>
    <t>Fairground</t>
  </si>
  <si>
    <t>June</t>
  </si>
  <si>
    <t>James Bond Aston Martin DB5</t>
  </si>
  <si>
    <t>Vehicles</t>
  </si>
  <si>
    <t>August</t>
  </si>
  <si>
    <t>Winter Village Fire Station</t>
  </si>
  <si>
    <t>Winter Village</t>
  </si>
  <si>
    <t>October</t>
  </si>
  <si>
    <t>Vestas Wind Turbine</t>
  </si>
  <si>
    <t>Length (in.)</t>
  </si>
  <si>
    <t>Width (in.)</t>
  </si>
  <si>
    <t>Height (in.)</t>
  </si>
  <si>
    <t>Weight (lb.)</t>
  </si>
  <si>
    <t>Vestas</t>
  </si>
  <si>
    <t>November</t>
  </si>
  <si>
    <t>Rainbow Fun</t>
  </si>
  <si>
    <t>Classic</t>
  </si>
  <si>
    <t>Fun Future</t>
  </si>
  <si>
    <t>World Fun</t>
  </si>
  <si>
    <t>Ocean's Bottom</t>
  </si>
  <si>
    <t>Mission to Mars</t>
  </si>
  <si>
    <t>March</t>
  </si>
  <si>
    <t>Bricks and Gears</t>
  </si>
  <si>
    <t>Creative Suitcase</t>
  </si>
  <si>
    <t>Bricks on a Roll</t>
  </si>
  <si>
    <t>Extra Large Brick Box</t>
  </si>
  <si>
    <t>Emma's Pet Party</t>
  </si>
  <si>
    <t>Friends</t>
  </si>
  <si>
    <t>Juniors</t>
  </si>
  <si>
    <t>Mia's Organic Food Market</t>
  </si>
  <si>
    <t>Road Repair Truck</t>
  </si>
  <si>
    <t>City</t>
  </si>
  <si>
    <t>Mountain Police Chase</t>
  </si>
  <si>
    <t>The Joker Batcave Attack</t>
  </si>
  <si>
    <t>DC Super Heroes</t>
  </si>
  <si>
    <t>Spider-Man vs. Scorpion Street Showdown</t>
  </si>
  <si>
    <t>Marvel Super Heroes</t>
  </si>
  <si>
    <t>Zane's Ninja Boat Pursuit</t>
  </si>
  <si>
    <t>Ninjago</t>
  </si>
  <si>
    <t>Pteradon Escape</t>
  </si>
  <si>
    <t>Jurassic World</t>
  </si>
  <si>
    <t>April</t>
  </si>
  <si>
    <t>Raptor Rescue Truck</t>
  </si>
  <si>
    <t>T. Rex Breakout</t>
  </si>
  <si>
    <t>Elastigirl's Rooftop Pursuit</t>
  </si>
  <si>
    <t>Incredibles 2</t>
  </si>
  <si>
    <t>Underminer's Bank Heist</t>
  </si>
  <si>
    <t>The Great Home Escape</t>
  </si>
  <si>
    <t>Belle's Story Time</t>
  </si>
  <si>
    <t>Stephanie's Lakeside House</t>
  </si>
  <si>
    <t>City Central Airport</t>
  </si>
  <si>
    <t>Ariel's Underwater Concert</t>
  </si>
  <si>
    <t>Dozer Compactor</t>
  </si>
  <si>
    <t>Technic</t>
  </si>
  <si>
    <t>WHACK!</t>
  </si>
  <si>
    <t>BASH!</t>
  </si>
  <si>
    <t>Racing Yacht</t>
  </si>
  <si>
    <t>First Responder</t>
  </si>
  <si>
    <t>Hovercraft</t>
  </si>
  <si>
    <t>Rally Car</t>
  </si>
  <si>
    <t>Mack Anthem</t>
  </si>
  <si>
    <t>Heavy Duty Forklift</t>
  </si>
  <si>
    <t>Forest Harvester</t>
  </si>
  <si>
    <t>Volvo Concept Wheel Loader ZEUX</t>
  </si>
  <si>
    <t>Las Vegas</t>
  </si>
  <si>
    <t>Architecture</t>
  </si>
  <si>
    <t>Shanghai</t>
  </si>
  <si>
    <t>Great Wall of China</t>
  </si>
  <si>
    <t>Statue of Liberty</t>
  </si>
  <si>
    <t>September</t>
  </si>
  <si>
    <t>The Melon Farm</t>
  </si>
  <si>
    <t>Minecraft</t>
  </si>
  <si>
    <t>The Nether Fight</t>
  </si>
  <si>
    <t>The Chicken Coop</t>
  </si>
  <si>
    <t>The Zombie Cave</t>
  </si>
  <si>
    <t>The Polar Igloo</t>
  </si>
  <si>
    <t>The Nether Portal</t>
  </si>
  <si>
    <t>The Farm Cottage</t>
  </si>
  <si>
    <t>The Skull Arena</t>
  </si>
  <si>
    <t>The Skeleton Attack</t>
  </si>
  <si>
    <t>The Bedrock Adventures</t>
  </si>
  <si>
    <t>Voltron</t>
  </si>
  <si>
    <t>Ideas</t>
  </si>
  <si>
    <t>Ship in a Bottle</t>
  </si>
  <si>
    <t>February</t>
  </si>
  <si>
    <t>TRON: Legacy</t>
  </si>
  <si>
    <t>Pop-Up Book</t>
  </si>
  <si>
    <t>Drone Explorer</t>
  </si>
  <si>
    <t>Creator</t>
  </si>
  <si>
    <t>Extreme Engines</t>
  </si>
  <si>
    <t>Mythical Creatures</t>
  </si>
  <si>
    <t>Rocket Rally Car</t>
  </si>
  <si>
    <t>Outback Adventures</t>
  </si>
  <si>
    <t>Daredevil Stunt Plane</t>
  </si>
  <si>
    <t>Modular Sweet Surprises</t>
  </si>
  <si>
    <t>Tree House Treasures</t>
  </si>
  <si>
    <t>Sunshine Surfer Van</t>
  </si>
  <si>
    <t>Modular Winter Vacation</t>
  </si>
  <si>
    <t>Cruising Adventures</t>
  </si>
  <si>
    <t>Pirate Roller Coaster</t>
  </si>
  <si>
    <t>Mobile Stunt Show</t>
  </si>
  <si>
    <t>Flower Display</t>
  </si>
  <si>
    <t>Seasonal</t>
  </si>
  <si>
    <t>Pencil Pot</t>
  </si>
  <si>
    <t>Miscellaneous</t>
  </si>
  <si>
    <t>Desk Accessory</t>
  </si>
  <si>
    <t>Wedding Favour Set 2018</t>
  </si>
  <si>
    <t>LEGO Ludo Game</t>
  </si>
  <si>
    <t>Games</t>
  </si>
  <si>
    <t>May</t>
  </si>
  <si>
    <t>Valentine's Bee</t>
  </si>
  <si>
    <t>Brickheadz</t>
  </si>
  <si>
    <t>Easter Bunny</t>
  </si>
  <si>
    <t>Halloween Witch</t>
  </si>
  <si>
    <t>Thanksgiving Turkey</t>
  </si>
  <si>
    <t>Mr. &amp; Mrs. Claus</t>
  </si>
  <si>
    <t>LEGO Brand Store</t>
  </si>
  <si>
    <t>Castle Interior Kit</t>
  </si>
  <si>
    <t>Dr. Fox Magnifying Machine</t>
  </si>
  <si>
    <t>Unikitty</t>
  </si>
  <si>
    <t>Bean There, Donut That</t>
  </si>
  <si>
    <t>Mini-Doll Dress-Up Kit</t>
  </si>
  <si>
    <t>Mulan's Training Day</t>
  </si>
  <si>
    <t>Sleeping Beauty's Fairytale Castle</t>
  </si>
  <si>
    <t>Ariel's Royal Celebration Boat</t>
  </si>
  <si>
    <t>Cinderella's Dream Castle</t>
  </si>
  <si>
    <t>Elsa's Market Adventure</t>
  </si>
  <si>
    <t>Rapunzel's Castle Bedroom</t>
  </si>
  <si>
    <t>Rapunzel's Travelling Caravan</t>
  </si>
  <si>
    <t>Emily Jones &amp; The Eagle Getaway</t>
  </si>
  <si>
    <t>Elves</t>
  </si>
  <si>
    <t>Naida &amp; The Water Turtle Ambush</t>
  </si>
  <si>
    <t>Azari &amp; The Fire Lion Capture</t>
  </si>
  <si>
    <t>Aira &amp; The Song of the Wind Dragon</t>
  </si>
  <si>
    <t>Noctura's Tower &amp; The Earth Fox Rescue</t>
  </si>
  <si>
    <t>Emily &amp; Noctura's Showdown</t>
  </si>
  <si>
    <t>Bubbles Playground Showdown</t>
  </si>
  <si>
    <t>The Powerpuff Girls</t>
  </si>
  <si>
    <t>The Elvenstar Tree Bat Attack</t>
  </si>
  <si>
    <t>Mojo Jojo Strikes</t>
  </si>
  <si>
    <t>Mia's Bedroom</t>
  </si>
  <si>
    <t>Stephanie's Bedroom</t>
  </si>
  <si>
    <t>Olivia's Deluxe Bedroom</t>
  </si>
  <si>
    <t>Stephanie's Soccer Practice</t>
  </si>
  <si>
    <t>Emma's Art Stand</t>
  </si>
  <si>
    <t>Olivia's Mission Vehicle</t>
  </si>
  <si>
    <t>Andrea's Park Performance</t>
  </si>
  <si>
    <t>Mia's Tree House</t>
  </si>
  <si>
    <t>Emma's Art Café</t>
  </si>
  <si>
    <t>Stephanie's Sports Arena</t>
  </si>
  <si>
    <t>Mia's Camper Van</t>
  </si>
  <si>
    <t>Friendship House</t>
  </si>
  <si>
    <t>Andrea's Bedroom</t>
  </si>
  <si>
    <t>Emma's Deluxe Bedroom</t>
  </si>
  <si>
    <t>Heartlake City Airplane Tour</t>
  </si>
  <si>
    <t>Andrea's Accessories Store</t>
  </si>
  <si>
    <t>Heartlake City Pet Centre</t>
  </si>
  <si>
    <t>Friendship Box</t>
  </si>
  <si>
    <t>Heartlake City Resort</t>
  </si>
  <si>
    <t>Service &amp; Care Truck</t>
  </si>
  <si>
    <t>Drifting Diner</t>
  </si>
  <si>
    <t>Spinning Brushes Car Wash</t>
  </si>
  <si>
    <t>Creative Tuning Shop</t>
  </si>
  <si>
    <t>Big Race Day</t>
  </si>
  <si>
    <t>Friends Advent Calendar</t>
  </si>
  <si>
    <t>Unikitty Cloud Car</t>
  </si>
  <si>
    <t>Prince Puppycorn Trike</t>
  </si>
  <si>
    <t>Party Time</t>
  </si>
  <si>
    <t>Dr. Fox Laboratory</t>
  </si>
  <si>
    <t>Unikingdom Creative Brick Box</t>
  </si>
  <si>
    <t>Unikingdom Fairground Fun</t>
  </si>
  <si>
    <t>Go Brick Me</t>
  </si>
  <si>
    <t>The Flash</t>
  </si>
  <si>
    <t>Wonder Woman</t>
  </si>
  <si>
    <t>Aquaman</t>
  </si>
  <si>
    <t>Cyborg</t>
  </si>
  <si>
    <t>Rey</t>
  </si>
  <si>
    <t>Star Wars</t>
  </si>
  <si>
    <t>Kylo Ren</t>
  </si>
  <si>
    <t>Iron Man MK50</t>
  </si>
  <si>
    <t>Thanos</t>
  </si>
  <si>
    <t>Star-Lord</t>
  </si>
  <si>
    <t>Gamora</t>
  </si>
  <si>
    <t>Han Solo</t>
  </si>
  <si>
    <t>Chewbacca</t>
  </si>
  <si>
    <t>Tactical Batman &amp; Superman</t>
  </si>
  <si>
    <t>Marty McFly &amp; Doc Brown</t>
  </si>
  <si>
    <t>Back to the Future</t>
  </si>
  <si>
    <t>Steve &amp; Creeper</t>
  </si>
  <si>
    <t>Mr. Incredible &amp; Frozone</t>
  </si>
  <si>
    <t>Owen &amp; Blue</t>
  </si>
  <si>
    <t>Harry Potter &amp; Hedwig</t>
  </si>
  <si>
    <t>Harry Potter</t>
  </si>
  <si>
    <t>July</t>
  </si>
  <si>
    <t>Hermione Granger</t>
  </si>
  <si>
    <t>Elsa</t>
  </si>
  <si>
    <t>Anna &amp; Olaf</t>
  </si>
  <si>
    <t>Darth Vader</t>
  </si>
  <si>
    <t>Stormtrooper</t>
  </si>
  <si>
    <t>Ron Weasley &amp; Albus Dumbledore</t>
  </si>
  <si>
    <t>Peter Venkman &amp; Slimer</t>
  </si>
  <si>
    <t>Ghostbusters</t>
  </si>
  <si>
    <t>Ariel &amp; Ursula</t>
  </si>
  <si>
    <t>Mickey Mouse</t>
  </si>
  <si>
    <t>Disney</t>
  </si>
  <si>
    <t>Minnie Mouse</t>
  </si>
  <si>
    <t>Groot &amp; Rocket</t>
  </si>
  <si>
    <t>Luke Skywalker &amp; Yoda</t>
  </si>
  <si>
    <t>Princess Leia</t>
  </si>
  <si>
    <t>Boba Fett</t>
  </si>
  <si>
    <t>Jack Skellington &amp; Sally</t>
  </si>
  <si>
    <t>Nightmare Before Christmas</t>
  </si>
  <si>
    <t>Newt Scamander &amp; Gellert Grindewald</t>
  </si>
  <si>
    <t>Homer Simpson &amp; Krusty the Clown</t>
  </si>
  <si>
    <t>The Simpsons</t>
  </si>
  <si>
    <t>Rough Terrain Crane</t>
  </si>
  <si>
    <t>Bugatti Chiron</t>
  </si>
  <si>
    <t>Hook Ladder</t>
  </si>
  <si>
    <t>Off-Road Chase</t>
  </si>
  <si>
    <t>Mountain Police</t>
  </si>
  <si>
    <t>Mountain Fugitives</t>
  </si>
  <si>
    <t>Dirt Road Pursuit</t>
  </si>
  <si>
    <t>Mountain Arrest</t>
  </si>
  <si>
    <t>Mountain Police Headquarters</t>
  </si>
  <si>
    <t>Mountain River Heist</t>
  </si>
  <si>
    <t>Wild River Escape</t>
  </si>
  <si>
    <t>Airshow Jet</t>
  </si>
  <si>
    <t>Speed Record Car</t>
  </si>
  <si>
    <t>Ambulance Helicopter</t>
  </si>
  <si>
    <t>Monster Truck</t>
  </si>
  <si>
    <t>Forest Tractor</t>
  </si>
  <si>
    <t>Pickup &amp; Caravan</t>
  </si>
  <si>
    <t>Heavy Cargo Transport</t>
  </si>
  <si>
    <t>Mining Team</t>
  </si>
  <si>
    <t>Mining</t>
  </si>
  <si>
    <t>Mining Power Splitter</t>
  </si>
  <si>
    <t>Mining Heavy Driller</t>
  </si>
  <si>
    <t>Mining Experts Site</t>
  </si>
  <si>
    <t>Arctic Ice Glider</t>
  </si>
  <si>
    <t>Arctic</t>
  </si>
  <si>
    <t>Arctic Exploration Team</t>
  </si>
  <si>
    <t>Arctic Ice Crawler</t>
  </si>
  <si>
    <t>Arctic Air Transport</t>
  </si>
  <si>
    <t>Arctic Scout Truck</t>
  </si>
  <si>
    <t>Arctic Mobile Exploration Base</t>
  </si>
  <si>
    <t>Arctic Supply Plane</t>
  </si>
  <si>
    <t>Passenger Train</t>
  </si>
  <si>
    <t>Cargo Train</t>
  </si>
  <si>
    <t>Trains</t>
  </si>
  <si>
    <t>Capital City</t>
  </si>
  <si>
    <t>City Advent Calendar</t>
  </si>
  <si>
    <t>People Pack - Outdoor Adventures</t>
  </si>
  <si>
    <t>City Hospital</t>
  </si>
  <si>
    <t>Katana V11</t>
  </si>
  <si>
    <t>Street Race of Snake Jaguar</t>
  </si>
  <si>
    <t>S.O.G. Headquarters</t>
  </si>
  <si>
    <t>Ninja Nightcrawler</t>
  </si>
  <si>
    <t>Killow vs. Samurai X</t>
  </si>
  <si>
    <t>Temple of Resurrection</t>
  </si>
  <si>
    <t>Destiny's Wing</t>
  </si>
  <si>
    <t>Throne Room Showdown</t>
  </si>
  <si>
    <t>Stormbringer</t>
  </si>
  <si>
    <t>Firstbourne</t>
  </si>
  <si>
    <t>Dieselnaut</t>
  </si>
  <si>
    <t>Dragon Pit</t>
  </si>
  <si>
    <t>Ninjago City Docks</t>
  </si>
  <si>
    <t>LEGO Ninjago Movie</t>
  </si>
  <si>
    <t>Oni Titan</t>
  </si>
  <si>
    <t>The Bat-Dune Buggy</t>
  </si>
  <si>
    <t>LEGO Batman Movie</t>
  </si>
  <si>
    <t>The Justice League Anniversary Party</t>
  </si>
  <si>
    <t>Egghead Mech Food Fight</t>
  </si>
  <si>
    <t>Harley Quinn Cannonball Attack</t>
  </si>
  <si>
    <t>The Bat-Space Shuttle</t>
  </si>
  <si>
    <t>Hogwarts Castle</t>
  </si>
  <si>
    <t>Lance's Hover Jouster</t>
  </si>
  <si>
    <t>Nexo Knights</t>
  </si>
  <si>
    <t>Twinfector</t>
  </si>
  <si>
    <t>Berserker Bomber</t>
  </si>
  <si>
    <t>Tech Wizard Showdown</t>
  </si>
  <si>
    <t>Aaron's X-Bow</t>
  </si>
  <si>
    <t>Axl's Rolling Arsenal</t>
  </si>
  <si>
    <t>Y-Wing Starfighter</t>
  </si>
  <si>
    <t>Ultimate Collector Series</t>
  </si>
  <si>
    <t>Millennium Falcon Microfighter</t>
  </si>
  <si>
    <t>First Order TIE Fighter Microfighter</t>
  </si>
  <si>
    <t>Microfighters</t>
  </si>
  <si>
    <t>Ski Speeder vs. First Order Walker Microfighters</t>
  </si>
  <si>
    <t>A-Wing vs. TIE Silencer Microfighters</t>
  </si>
  <si>
    <t>First Order Specialists Battle Pack</t>
  </si>
  <si>
    <t>Tatooine Battle Pack</t>
  </si>
  <si>
    <t>General Grievous' Combat Speeder</t>
  </si>
  <si>
    <t>Ahch-To Island Training</t>
  </si>
  <si>
    <t>First Order AT-ST</t>
  </si>
  <si>
    <t>Defense of Crait</t>
  </si>
  <si>
    <t>Hoth Medical Chamber</t>
  </si>
  <si>
    <t>Sandspeeder</t>
  </si>
  <si>
    <t>Mos Eisley Cantina</t>
  </si>
  <si>
    <t>Jedi and Clone Troopers Battle Pack</t>
  </si>
  <si>
    <t>Imperial Patrol Battle Pack</t>
  </si>
  <si>
    <t>Yoda's Hut</t>
  </si>
  <si>
    <t>Han Solo's Landspeeder</t>
  </si>
  <si>
    <t>Moloch's Landspeeder</t>
  </si>
  <si>
    <t>Imperial TIE Fighter</t>
  </si>
  <si>
    <t>Kessel Run Millennium Falcon</t>
  </si>
  <si>
    <t>Star Wars Advent Calendar</t>
  </si>
  <si>
    <t>Anakin's Jedi Starfighter</t>
  </si>
  <si>
    <t>Cloud-Rider Swoop Bikes</t>
  </si>
  <si>
    <t>Snoke's Throne Room</t>
  </si>
  <si>
    <t>Imperial Conveyex Transport</t>
  </si>
  <si>
    <t>X-Wing Starfighter</t>
  </si>
  <si>
    <t>Imperial AT-Hauler</t>
  </si>
  <si>
    <t>Sandcrawler</t>
  </si>
  <si>
    <t>Imperial Landing Craft</t>
  </si>
  <si>
    <t>Betrayal at Cloud City</t>
  </si>
  <si>
    <t>Master Builder Series</t>
  </si>
  <si>
    <t>Porg</t>
  </si>
  <si>
    <t>Buildable Figures</t>
  </si>
  <si>
    <t>Range Trooper</t>
  </si>
  <si>
    <t>Darth Maul</t>
  </si>
  <si>
    <t>1968 Ford Mustang Fastback</t>
  </si>
  <si>
    <t>Speed Champions</t>
  </si>
  <si>
    <t>Ford Fiesta M-Sport WRC</t>
  </si>
  <si>
    <t>Ferrari 488 GT3 Scuderia Corsa</t>
  </si>
  <si>
    <t>Porsche 919 Hybrid</t>
  </si>
  <si>
    <t>Porsche 911 RSR &amp; 911 Turbo 3.0</t>
  </si>
  <si>
    <t>Ferrari Ultimate Garage</t>
  </si>
  <si>
    <t>Pteradon Chase</t>
  </si>
  <si>
    <t>Stygimoloch Breakout</t>
  </si>
  <si>
    <t>Blue's Helicopter Pursuit</t>
  </si>
  <si>
    <t>Carnotaurus Gyrosphere Escape</t>
  </si>
  <si>
    <t>Indoraptor Rampage at Lockwood Estate</t>
  </si>
  <si>
    <t>Dilophasaurus Outpost Attack</t>
  </si>
  <si>
    <t>Jurassic Park Velociraptor Chase</t>
  </si>
  <si>
    <t>T. Rex Transport</t>
  </si>
  <si>
    <t>Aragog's Lair</t>
  </si>
  <si>
    <t>Grindewald's Escape</t>
  </si>
  <si>
    <t>Newt's Case of Magical Creatures</t>
  </si>
  <si>
    <t>Hogwarts Whomping Willow</t>
  </si>
  <si>
    <t>Hogwarts Great Hall</t>
  </si>
  <si>
    <t>Hogwarts Express</t>
  </si>
  <si>
    <t>Quidditch Match</t>
  </si>
  <si>
    <t>Overwatch</t>
  </si>
  <si>
    <t>Omnic Bastion</t>
  </si>
  <si>
    <t>Mighty Micros: Scarlet Spider vs. Sandman</t>
  </si>
  <si>
    <t>Mighty Micros: Star-Lord vs. Nebula</t>
  </si>
  <si>
    <t>Mighty Micros: Thor vs. Loki</t>
  </si>
  <si>
    <t>Mighty Micros</t>
  </si>
  <si>
    <t>Mighty Micros: Batman vs. Harley Quinn</t>
  </si>
  <si>
    <t>Mighty Micros: Nightwing vs. The Joker</t>
  </si>
  <si>
    <t>Mighty Micros: Supergirl vs. Brainiac</t>
  </si>
  <si>
    <t>Black Manta Strike</t>
  </si>
  <si>
    <t>Superman &amp; Krypto Team-Up</t>
  </si>
  <si>
    <t>Lex Luthor Mech Takedown</t>
  </si>
  <si>
    <t>Speed Force Freeze Pursuit</t>
  </si>
  <si>
    <t>Rhino Face-Off by the Mine</t>
  </si>
  <si>
    <t>Royal Talon Fighter Attack</t>
  </si>
  <si>
    <t>Outrider Dropship Attack</t>
  </si>
  <si>
    <t>Black Panther</t>
  </si>
  <si>
    <t>Avengers</t>
  </si>
  <si>
    <t>Justice League</t>
  </si>
  <si>
    <t>Thor's Weapon Quest</t>
  </si>
  <si>
    <t>Corvus Glaive Thresher Attack</t>
  </si>
  <si>
    <t>The Hulkbuster Smash-Up</t>
  </si>
  <si>
    <t>Thanos: Ultimate Battle</t>
  </si>
  <si>
    <t>Sanctum Sanctorum Showdown</t>
  </si>
  <si>
    <t>Quantum Realm Explorers</t>
  </si>
  <si>
    <t>Batman: The Attack of the Talons</t>
  </si>
  <si>
    <t>Batman</t>
  </si>
  <si>
    <t>Batman: Brother Eye Takedown</t>
  </si>
  <si>
    <t>App-Controlled Batmobile</t>
  </si>
  <si>
    <t>Corner Garage</t>
  </si>
  <si>
    <t>Ford Mustang</t>
  </si>
  <si>
    <t>NASA Apollo 11 Lunar Lander</t>
  </si>
  <si>
    <t>Space</t>
  </si>
  <si>
    <t>Gingerbread House</t>
  </si>
  <si>
    <t>Harley-Davidson Fat Boy</t>
  </si>
  <si>
    <t>Woody &amp; RC</t>
  </si>
  <si>
    <t>Toy Story 4</t>
  </si>
  <si>
    <t>Duke Caboom's Stunt Show</t>
  </si>
  <si>
    <t>Buzz &amp; Bo Peep's Playground Adventure</t>
  </si>
  <si>
    <t>Buzz &amp; Woody's Carnival Mania!</t>
  </si>
  <si>
    <t>Carnival Thrill Coaster</t>
  </si>
  <si>
    <t>Bricks and Ideas</t>
  </si>
  <si>
    <t>Basic Brick Set</t>
  </si>
  <si>
    <t>Bricks and Eyes</t>
  </si>
  <si>
    <t>Windows of Creativity</t>
  </si>
  <si>
    <t>Creative Fun</t>
  </si>
  <si>
    <t>San Francisco</t>
  </si>
  <si>
    <t>Paris</t>
  </si>
  <si>
    <t>Trafalgar Square</t>
  </si>
  <si>
    <t>Empire State Building</t>
  </si>
  <si>
    <t>Minecraft Steve BigFig with Parrot</t>
  </si>
  <si>
    <t>BigFigs</t>
  </si>
  <si>
    <t>Minecraft Alex BigFig with Chicken</t>
  </si>
  <si>
    <t>Minecraft Skeleton BigFig with Magma Cube</t>
  </si>
  <si>
    <t>The End Battle</t>
  </si>
  <si>
    <t>Pirate Ship</t>
  </si>
  <si>
    <t>The Wool Farm</t>
  </si>
  <si>
    <t>The Blaze Bridge</t>
  </si>
  <si>
    <t>The Creeper Mine</t>
  </si>
  <si>
    <t>The Flintstones</t>
  </si>
  <si>
    <t>Steamboat Willie</t>
  </si>
  <si>
    <t>Treehouse</t>
  </si>
  <si>
    <t>Central Perk</t>
  </si>
  <si>
    <t>Dinosaur Fossils</t>
  </si>
  <si>
    <t>Futuristic Flyer</t>
  </si>
  <si>
    <t>Dune Buggy</t>
  </si>
  <si>
    <t>Deep Sea Creatures</t>
  </si>
  <si>
    <t>Sunset Track Racer</t>
  </si>
  <si>
    <t>Underwater Robot</t>
  </si>
  <si>
    <t>Shuttle Transporter</t>
  </si>
  <si>
    <t>Helicopter Adventure</t>
  </si>
  <si>
    <t>Riverside Houseboat</t>
  </si>
  <si>
    <t>Race Plane</t>
  </si>
  <si>
    <t>Fairground Carousel</t>
  </si>
  <si>
    <t>Twin-Rotor Helicopter</t>
  </si>
  <si>
    <t>Townhouse Pet Shop &amp; Café</t>
  </si>
  <si>
    <t>Outback Cabin</t>
  </si>
  <si>
    <t>Birthday Clown</t>
  </si>
  <si>
    <t>Valentine's Puppy</t>
  </si>
  <si>
    <t>Easter Chick</t>
  </si>
  <si>
    <t>Halloween Ghost</t>
  </si>
  <si>
    <t>Thanksgiving Scarecrow</t>
  </si>
  <si>
    <t>Reindeer, Elf &amp; Elfie</t>
  </si>
  <si>
    <t>Dragon Dance Guy</t>
  </si>
  <si>
    <t>Name Sign</t>
  </si>
  <si>
    <t>Lady Liberty</t>
  </si>
  <si>
    <t>Jasmine's Petite Tower</t>
  </si>
  <si>
    <t>Cinderella's Carriage Ride</t>
  </si>
  <si>
    <t>Ariel's Castle</t>
  </si>
  <si>
    <t>Aladdin's &amp; Jasmine's Palace Adventures</t>
  </si>
  <si>
    <t>Ariel, Aurora, &amp; Tiana's Royal Celebration</t>
  </si>
  <si>
    <t>Rapunzel's Petite Tower</t>
  </si>
  <si>
    <t>Anna's Canoe Expedition</t>
  </si>
  <si>
    <t>Elsa's Wagon Adventure</t>
  </si>
  <si>
    <t>Arendelle Castle Village</t>
  </si>
  <si>
    <t>Elsa's Jewelry Box</t>
  </si>
  <si>
    <t>Olaf</t>
  </si>
  <si>
    <t>Underwater Loop</t>
  </si>
  <si>
    <t>Andrea's Heart Box</t>
  </si>
  <si>
    <t>Emma's Heart Box</t>
  </si>
  <si>
    <t>Stephanie's Heart Box</t>
  </si>
  <si>
    <t>Olivia's Heart Box</t>
  </si>
  <si>
    <t>Mia's Heart Box</t>
  </si>
  <si>
    <t>Heart Box Friendship Pack</t>
  </si>
  <si>
    <t>Emma's Mobile Veternary Clinic</t>
  </si>
  <si>
    <t>Mia's Foal Stable</t>
  </si>
  <si>
    <t>Heartlake City Supermarket</t>
  </si>
  <si>
    <t>Mia's Forest Adventures</t>
  </si>
  <si>
    <t>Stephanie's Buggy &amp; Trailer</t>
  </si>
  <si>
    <t>Enchanted Treehouse</t>
  </si>
  <si>
    <t>The Hulkbuster: Ultron Edition</t>
  </si>
  <si>
    <t>Toy Story 4 RV Vacation</t>
  </si>
  <si>
    <t>Emma's Art Studio</t>
  </si>
  <si>
    <t>Olivia's Cupcake Café</t>
  </si>
  <si>
    <t>Stephanie's Obstacle Course</t>
  </si>
  <si>
    <t>Andrea's Talent Show</t>
  </si>
  <si>
    <t>Mia's House</t>
  </si>
  <si>
    <t>Mia's Horse Trailer</t>
  </si>
  <si>
    <t>Stephanie's Gymnastics Show</t>
  </si>
  <si>
    <t>Funny Octopus Ride</t>
  </si>
  <si>
    <t>Andrea's Pool Party</t>
  </si>
  <si>
    <t>Heartlake City Amusement Pier</t>
  </si>
  <si>
    <t>Turtles Rescue Mission</t>
  </si>
  <si>
    <t>Dolphins Rescue Mission</t>
  </si>
  <si>
    <t>Heartlake City Restaurant</t>
  </si>
  <si>
    <t>Lighthouse Rescue Centre</t>
  </si>
  <si>
    <t>Rescue Mission Boat</t>
  </si>
  <si>
    <t>Olivia's Hamster Playground</t>
  </si>
  <si>
    <t>Andrea's Summer Heart Box</t>
  </si>
  <si>
    <t>Emma's Summer Heart Box</t>
  </si>
  <si>
    <t>Stephanie's Summer Heart Box</t>
  </si>
  <si>
    <t>Olivia's Summer Heart Box</t>
  </si>
  <si>
    <t>Mia's Summer Heart Box</t>
  </si>
  <si>
    <t>Emmet</t>
  </si>
  <si>
    <t>LEGO Movie 2</t>
  </si>
  <si>
    <t>Wyldstyle</t>
  </si>
  <si>
    <t>Benny</t>
  </si>
  <si>
    <t>Sweet Mayhem</t>
  </si>
  <si>
    <t>Cherry Picker</t>
  </si>
  <si>
    <t>Power Boat</t>
  </si>
  <si>
    <t>Getaway Truck</t>
  </si>
  <si>
    <t>Police Pursuit</t>
  </si>
  <si>
    <t>Rescue Helicopter</t>
  </si>
  <si>
    <t>Chevrolet Corvette ZR1</t>
  </si>
  <si>
    <t>Tracked Loader</t>
  </si>
  <si>
    <t>Remote-Controlled Stunt Racer</t>
  </si>
  <si>
    <t>Porsche 911 RSR</t>
  </si>
  <si>
    <t>Compact Crawler Crane</t>
  </si>
  <si>
    <t>Car Transporter</t>
  </si>
  <si>
    <t>4x4 X-Treme Off-Roader</t>
  </si>
  <si>
    <t>Liebherr R 9800</t>
  </si>
  <si>
    <t>Land Rover Defender</t>
  </si>
  <si>
    <t>Elsa's Ice Palace</t>
  </si>
  <si>
    <t>Ski Resort</t>
  </si>
  <si>
    <t>Jet Patrol</t>
  </si>
  <si>
    <t>Sky Police</t>
  </si>
  <si>
    <t>Drone Chase</t>
  </si>
  <si>
    <t>Parachute Arrest</t>
  </si>
  <si>
    <t>Diamond Heist</t>
  </si>
  <si>
    <t>Air Base</t>
  </si>
  <si>
    <t>Barbecue Burn Out</t>
  </si>
  <si>
    <t>Fire</t>
  </si>
  <si>
    <t>Dock Side Fire</t>
  </si>
  <si>
    <t>Burger Bar Fire Rescue</t>
  </si>
  <si>
    <t>Fire Station</t>
  </si>
  <si>
    <t>Downtown Fire Brigade</t>
  </si>
  <si>
    <t>Fire Plane</t>
  </si>
  <si>
    <t>Desert Rally Racer</t>
  </si>
  <si>
    <t>Construction Loader</t>
  </si>
  <si>
    <t>Garbage Truck</t>
  </si>
  <si>
    <t>Diving Yacht</t>
  </si>
  <si>
    <t>Snow Groomer</t>
  </si>
  <si>
    <t>Harvester Transport</t>
  </si>
  <si>
    <t>Satellite Service Mission</t>
  </si>
  <si>
    <t>Rover Testing Drive</t>
  </si>
  <si>
    <t>Mars Research Shuttle</t>
  </si>
  <si>
    <t>Lunar Space Station</t>
  </si>
  <si>
    <t>Deep Space Rocket and Launch Control</t>
  </si>
  <si>
    <t>Rocket Assembly &amp; Transport</t>
  </si>
  <si>
    <t>People Pack - Space Research &amp; Development</t>
  </si>
  <si>
    <t>Fire Chief Response Truck</t>
  </si>
  <si>
    <t>Garage Centre</t>
  </si>
  <si>
    <t>Donut Shop Opening</t>
  </si>
  <si>
    <t>People Pack - Fun Fair</t>
  </si>
  <si>
    <t>Police Patrol Car</t>
  </si>
  <si>
    <t>Kayak Adventure</t>
  </si>
  <si>
    <t>J.B.'s Ghost Lab</t>
  </si>
  <si>
    <t>Hidden Side</t>
  </si>
  <si>
    <t>Wrecked Shrimp Boat</t>
  </si>
  <si>
    <t>Graveyard Mystery</t>
  </si>
  <si>
    <t>El Fuego's Stunt Truck</t>
  </si>
  <si>
    <t>Shrimp Shack Attack</t>
  </si>
  <si>
    <t>Paranormal Intercept Bus 3000</t>
  </si>
  <si>
    <t>Ghost Train Express</t>
  </si>
  <si>
    <t>Newbury Haunted High School</t>
  </si>
  <si>
    <t>Spinjitzu Kai</t>
  </si>
  <si>
    <t>Spinners</t>
  </si>
  <si>
    <t>Spinjitzu Jay</t>
  </si>
  <si>
    <t>Spinjitzu Zane</t>
  </si>
  <si>
    <t>Spinjitzu Cole</t>
  </si>
  <si>
    <t>Spinjitzu Nya &amp; Wu</t>
  </si>
  <si>
    <t>Spinjitzu Lloyd vs Garmadon</t>
  </si>
  <si>
    <t>The Samurai Mech</t>
  </si>
  <si>
    <t>The Golden Dragon</t>
  </si>
  <si>
    <t>Kai's Blade Cycle &amp; Zane's Snowmobile</t>
  </si>
  <si>
    <t>Jay's Storm Fighter</t>
  </si>
  <si>
    <t>Cole's Earth Driller</t>
  </si>
  <si>
    <t>Monastery of Spinjitzu</t>
  </si>
  <si>
    <t>Lloyd's Journey</t>
  </si>
  <si>
    <t>Cole's Dirt Bike</t>
  </si>
  <si>
    <t>Shuricopter</t>
  </si>
  <si>
    <t>Fire Fang</t>
  </si>
  <si>
    <t>Katana 4x4</t>
  </si>
  <si>
    <t>Lloyd's Titan Mech</t>
  </si>
  <si>
    <t>Land Bounty</t>
  </si>
  <si>
    <t>Castle of the Forsaken Emperor</t>
  </si>
  <si>
    <t>The Ultra Dragon</t>
  </si>
  <si>
    <t>Monastery Training</t>
  </si>
  <si>
    <t>Spinjitzu Slam - Lloyd</t>
  </si>
  <si>
    <t>Spinjitzu Slam - Jay</t>
  </si>
  <si>
    <t>Spinjitzu Slam - Zane</t>
  </si>
  <si>
    <t>Spinjitzu Slam - Kai vs Samurai</t>
  </si>
  <si>
    <t>LEGO Movie Maker</t>
  </si>
  <si>
    <t>Emmet and Benny's 'Build and Fix' Workshop!</t>
  </si>
  <si>
    <t>Unikitty's Sweetest Friends EVER!</t>
  </si>
  <si>
    <t>Emmet's Thricycle!</t>
  </si>
  <si>
    <t>Introducing Queen Watevra Wa'Nabi</t>
  </si>
  <si>
    <t>Queen Watevra's Build Whatever Box!</t>
  </si>
  <si>
    <t>Rex's Rex-treme Offroader!</t>
  </si>
  <si>
    <t>Ultrakatty &amp; Warrior Lucy!</t>
  </si>
  <si>
    <t>Pop-Up Party Bus</t>
  </si>
  <si>
    <t>Emmet and Lucy's Escape Buggy!</t>
  </si>
  <si>
    <t>Sweet Mayhem's Systar Starship!</t>
  </si>
  <si>
    <t>Emmet's Dream House/Rescue Rocket!</t>
  </si>
  <si>
    <t>Emmet's Builder Box!</t>
  </si>
  <si>
    <t>Lucy's Builder Box!</t>
  </si>
  <si>
    <t>MetalBeard's Heavy Metal Motor Trike!</t>
  </si>
  <si>
    <t>Rex's Rexplorer!</t>
  </si>
  <si>
    <t>Battle-Ready Batman and MetalBeard</t>
  </si>
  <si>
    <t>Shimmer &amp; Shine Sparkle Spa!</t>
  </si>
  <si>
    <t>Queen Watevra's 'So-Not-Evil' Space Palace</t>
  </si>
  <si>
    <t>The Rexcelsior!</t>
  </si>
  <si>
    <t>Welcome to Apocalypseburg!</t>
  </si>
  <si>
    <t>Benny's Space Squad</t>
  </si>
  <si>
    <t>Emmet's Triple-Decker Couch Mech</t>
  </si>
  <si>
    <t>Good Morning Sparkle Babies!</t>
  </si>
  <si>
    <t>Systar Party Crew</t>
  </si>
  <si>
    <t>Wyld-Mayhem Star Fighter</t>
  </si>
  <si>
    <t>Disney Train and Station</t>
  </si>
  <si>
    <t>Naboo Starfighter Microfighter</t>
  </si>
  <si>
    <t>Sith Infiltrator Microfighter</t>
  </si>
  <si>
    <t>Elite Praetorian Guard Battle Pack</t>
  </si>
  <si>
    <t>Inferno Squad Battle Pack</t>
  </si>
  <si>
    <t>Darth Vader Bust</t>
  </si>
  <si>
    <t>Escape Pod vs Dewbeck Microfighters</t>
  </si>
  <si>
    <t>Death Star Escape</t>
  </si>
  <si>
    <t>Kylo Ren &amp; Sith Trooper</t>
  </si>
  <si>
    <t>Droid Gunship</t>
  </si>
  <si>
    <t>AT-AP Walker</t>
  </si>
  <si>
    <t>X-Wing Starfighter Trench Run</t>
  </si>
  <si>
    <t>Duel on Starkiller Base</t>
  </si>
  <si>
    <t>TIE Fighter Attack</t>
  </si>
  <si>
    <t>Action Battle Endor Assault</t>
  </si>
  <si>
    <t>Action Battle Hoth Generator Attack</t>
  </si>
  <si>
    <t>Major Vonreg's TIE Fighter</t>
  </si>
  <si>
    <t>Action Battle Echo Base Defense</t>
  </si>
  <si>
    <t>Black Ace TIE Interceptor</t>
  </si>
  <si>
    <t>Slave I - 20th Anniversary Edition</t>
  </si>
  <si>
    <t>Tantive IV</t>
  </si>
  <si>
    <t>Death Star Cannon</t>
  </si>
  <si>
    <t>Rebel A-Wing Starfighter</t>
  </si>
  <si>
    <t>Resistance A-Wing Starfighter</t>
  </si>
  <si>
    <t>Resistance Y-Wing Starfighter</t>
  </si>
  <si>
    <t>Pasaana Speeder Chase</t>
  </si>
  <si>
    <t>Darth Vader's Castle</t>
  </si>
  <si>
    <t>Imperial Star Destroyer</t>
  </si>
  <si>
    <t>Droid Commander</t>
  </si>
  <si>
    <t>AT-ST Raider</t>
  </si>
  <si>
    <t>Yoda</t>
  </si>
  <si>
    <t>Kylo Ren's Shuttle</t>
  </si>
  <si>
    <t>Millennium Falcon</t>
  </si>
  <si>
    <t>Anakin's Podracer - 20th Anniversary</t>
  </si>
  <si>
    <t>Snowspeeder - 20th Anniversary</t>
  </si>
  <si>
    <t>Clone Scout Walker  - 20th Anniversary</t>
  </si>
  <si>
    <t>Imperial Dropship - 20th Anniversary</t>
  </si>
  <si>
    <t>The Upside Down</t>
  </si>
  <si>
    <t>Stranger Things</t>
  </si>
  <si>
    <t>Ferrari F40 Competizione</t>
  </si>
  <si>
    <t>Chevrolet Camaro ZL1 Race Car</t>
  </si>
  <si>
    <t>McLaren Senna</t>
  </si>
  <si>
    <t>2018 Dodge Challenger SRT Demon and 1970 Dodge Charger R/T</t>
  </si>
  <si>
    <t>1967 Mini Cooper S Rally and 2018 MINI John Cooper Works Buggy</t>
  </si>
  <si>
    <t>1974 Porshe 911 Turbo 3.0</t>
  </si>
  <si>
    <t>Dilophosaurus on the Loose</t>
  </si>
  <si>
    <t>Legend of Isla Nublar</t>
  </si>
  <si>
    <t>Baryonyx Face-Off: The Treasure Hunt</t>
  </si>
  <si>
    <t>Jurassic Park: T. Rex Rampage</t>
  </si>
  <si>
    <t>Triceratops Rampage</t>
  </si>
  <si>
    <t>T. Rex vs Dino-Mech Battle</t>
  </si>
  <si>
    <t>Expecto Patronum</t>
  </si>
  <si>
    <t>Hungarian Horntail Triwizard Challenge</t>
  </si>
  <si>
    <t>Hagrid's Hut: Buckbeak's Rescue</t>
  </si>
  <si>
    <t>Hogwarts Clock Tower</t>
  </si>
  <si>
    <t>The Knight Bus</t>
  </si>
  <si>
    <t>Beauxbaton's Carriage: Arrival at Hogwarts</t>
  </si>
  <si>
    <t>Harry Potter Advent Calendar</t>
  </si>
  <si>
    <t>The Rise of Voldemort</t>
  </si>
  <si>
    <t>Tracer vs Widowmaker</t>
  </si>
  <si>
    <t>Hanzo vs Genji</t>
  </si>
  <si>
    <t>Dorado Showdown</t>
  </si>
  <si>
    <t>D.Va &amp; Reinhardt</t>
  </si>
  <si>
    <t>Bastion</t>
  </si>
  <si>
    <t>Watchpoint: Gibraltar</t>
  </si>
  <si>
    <t>Wrecking Ball</t>
  </si>
  <si>
    <t>Junkrat &amp; Roadhog</t>
  </si>
  <si>
    <t>Spider-Man Bike Rescue</t>
  </si>
  <si>
    <t>Spider-Man's Crawler</t>
  </si>
  <si>
    <t>Spider Mech vs Venom</t>
  </si>
  <si>
    <t>Batman Batsub and the Underwater Clash</t>
  </si>
  <si>
    <t>Batman Mech vs Poison Ivy Mech</t>
  </si>
  <si>
    <t>Mr. Freeze Batcycle Battle</t>
  </si>
  <si>
    <t>Batmobile: Pursuit of the Joker</t>
  </si>
  <si>
    <t>Batwing and The Riddler Heist</t>
  </si>
  <si>
    <t>Batcave Clayface Invasion</t>
  </si>
  <si>
    <t>Captain America: Outriders Attack</t>
  </si>
  <si>
    <t>War Machine Buster</t>
  </si>
  <si>
    <t>Iron Man Hall of Armor</t>
  </si>
  <si>
    <t>Avengers Ultimate Quinjet</t>
  </si>
  <si>
    <t>Captain Marvel and the Skrull Attack</t>
  </si>
  <si>
    <t>Molten Man Battle</t>
  </si>
  <si>
    <t>Spider-Man: Far From Home</t>
  </si>
  <si>
    <t>Hydro-Man Attack</t>
  </si>
  <si>
    <t>Stark Jet and the Drone Attack</t>
  </si>
  <si>
    <t>Avengers Compound Battle</t>
  </si>
  <si>
    <t>Spider-Man Car Chase</t>
  </si>
  <si>
    <t>Spider-Man: Doc Ock Diamond Heist</t>
  </si>
  <si>
    <t>Batman vs The Riddler Robbery</t>
  </si>
  <si>
    <t>Batman and the Joker Escape</t>
  </si>
  <si>
    <t>1989 Batmobile</t>
  </si>
  <si>
    <t>Chinese New Year</t>
  </si>
  <si>
    <t>Dragon Boat Race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</si>
</sst>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164" fontId="0" fillId="0" borderId="0" xfId="0" applyNumberFormat="1"/>
    <xf numFmtId="2" fontId="0" fillId="0" borderId="0" xfId="0" applyNumberFormat="1"/>
    <xf numFmtId="2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533"/>
  <sheetViews>
    <sheetView tabSelected="1" topLeftCell="A220" workbookViewId="0">
      <selection activeCell="I231" sqref="I231"/>
    </sheetView>
  </sheetViews>
  <sheetFormatPr defaultRowHeight="15" x14ac:dyDescent="0.25"/>
  <cols>
    <col min="1" max="1" width="7" customWidth="1"/>
    <col min="2" max="2" width="44.28515625" bestFit="1" customWidth="1"/>
    <col min="3" max="3" width="26.5703125" bestFit="1" customWidth="1"/>
    <col min="4" max="4" width="17.28515625" bestFit="1" customWidth="1"/>
    <col min="5" max="5" width="18.7109375" style="2" bestFit="1" customWidth="1"/>
    <col min="6" max="6" width="11.5703125" bestFit="1" customWidth="1"/>
    <col min="7" max="7" width="15" bestFit="1" customWidth="1"/>
    <col min="8" max="8" width="11.140625" bestFit="1" customWidth="1"/>
    <col min="9" max="9" width="10.5703125" bestFit="1" customWidth="1"/>
    <col min="10" max="10" width="11" bestFit="1" customWidth="1"/>
    <col min="11" max="11" width="11.5703125" bestFit="1" customWidth="1"/>
    <col min="12" max="12" width="16.7109375" style="4" bestFit="1" customWidth="1"/>
  </cols>
  <sheetData>
    <row r="1" spans="1:12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10</v>
      </c>
      <c r="F1" s="1" t="s">
        <v>4</v>
      </c>
      <c r="G1" s="1" t="s">
        <v>5</v>
      </c>
      <c r="H1" s="1" t="s">
        <v>22</v>
      </c>
      <c r="I1" s="1" t="s">
        <v>23</v>
      </c>
      <c r="J1" s="1" t="s">
        <v>24</v>
      </c>
      <c r="K1" s="1" t="s">
        <v>25</v>
      </c>
      <c r="L1" s="5" t="s">
        <v>6</v>
      </c>
    </row>
    <row r="2" spans="1:12" x14ac:dyDescent="0.25">
      <c r="A2">
        <v>10260</v>
      </c>
      <c r="B2" t="s">
        <v>7</v>
      </c>
      <c r="C2" t="s">
        <v>12</v>
      </c>
      <c r="D2" t="s">
        <v>8</v>
      </c>
      <c r="E2" s="2" t="s">
        <v>9</v>
      </c>
      <c r="F2">
        <v>2480</v>
      </c>
      <c r="G2">
        <v>6</v>
      </c>
      <c r="H2" s="3">
        <v>22.8</v>
      </c>
      <c r="I2" s="3">
        <v>14.8</v>
      </c>
      <c r="J2" s="3">
        <v>3.9</v>
      </c>
      <c r="K2" s="4">
        <v>6.55</v>
      </c>
      <c r="L2" s="4">
        <v>169.99</v>
      </c>
    </row>
    <row r="3" spans="1:12" x14ac:dyDescent="0.25">
      <c r="A3">
        <v>10261</v>
      </c>
      <c r="B3" t="s">
        <v>11</v>
      </c>
      <c r="C3" t="s">
        <v>12</v>
      </c>
      <c r="D3" t="s">
        <v>13</v>
      </c>
      <c r="E3" s="2" t="s">
        <v>14</v>
      </c>
      <c r="F3">
        <v>4124</v>
      </c>
      <c r="G3">
        <v>11</v>
      </c>
      <c r="H3" s="3">
        <v>22.9</v>
      </c>
      <c r="I3" s="3">
        <v>19.100000000000001</v>
      </c>
      <c r="J3" s="3">
        <v>7.3</v>
      </c>
      <c r="K3" s="4">
        <v>12.78</v>
      </c>
      <c r="L3" s="4">
        <v>379.99</v>
      </c>
    </row>
    <row r="4" spans="1:12" x14ac:dyDescent="0.25">
      <c r="A4">
        <v>10262</v>
      </c>
      <c r="B4" t="s">
        <v>15</v>
      </c>
      <c r="C4" t="s">
        <v>12</v>
      </c>
      <c r="D4" t="s">
        <v>16</v>
      </c>
      <c r="E4" s="2" t="s">
        <v>17</v>
      </c>
      <c r="F4">
        <v>1290</v>
      </c>
      <c r="G4">
        <v>0</v>
      </c>
      <c r="H4" s="3">
        <v>18.899999999999999</v>
      </c>
      <c r="I4" s="3">
        <v>11.1</v>
      </c>
      <c r="J4" s="3">
        <v>3.6</v>
      </c>
      <c r="K4" s="4">
        <v>3.4</v>
      </c>
      <c r="L4" s="4">
        <v>149.99</v>
      </c>
    </row>
    <row r="5" spans="1:12" x14ac:dyDescent="0.25">
      <c r="A5">
        <v>10263</v>
      </c>
      <c r="B5" t="s">
        <v>18</v>
      </c>
      <c r="C5" t="s">
        <v>12</v>
      </c>
      <c r="D5" t="s">
        <v>19</v>
      </c>
      <c r="E5" s="2" t="s">
        <v>20</v>
      </c>
      <c r="F5">
        <v>1166</v>
      </c>
      <c r="G5">
        <v>8</v>
      </c>
      <c r="H5" s="3">
        <v>18.8</v>
      </c>
      <c r="I5" s="3">
        <v>11</v>
      </c>
      <c r="J5" s="3">
        <v>3.4</v>
      </c>
      <c r="K5" s="4">
        <v>3.01</v>
      </c>
      <c r="L5" s="4">
        <v>99.99</v>
      </c>
    </row>
    <row r="6" spans="1:12" x14ac:dyDescent="0.25">
      <c r="A6">
        <v>10268</v>
      </c>
      <c r="B6" t="s">
        <v>21</v>
      </c>
      <c r="C6" t="s">
        <v>12</v>
      </c>
      <c r="D6" t="s">
        <v>26</v>
      </c>
      <c r="E6" s="2" t="s">
        <v>27</v>
      </c>
      <c r="F6">
        <v>826</v>
      </c>
      <c r="G6">
        <v>3</v>
      </c>
      <c r="H6" s="3">
        <v>14.8</v>
      </c>
      <c r="I6" s="3">
        <v>18.7</v>
      </c>
      <c r="J6" s="3">
        <v>4.2</v>
      </c>
      <c r="K6" s="4">
        <v>4.75</v>
      </c>
      <c r="L6" s="4">
        <v>199.99</v>
      </c>
    </row>
    <row r="7" spans="1:12" x14ac:dyDescent="0.25">
      <c r="A7">
        <v>10401</v>
      </c>
      <c r="B7" t="s">
        <v>28</v>
      </c>
      <c r="C7" t="s">
        <v>29</v>
      </c>
      <c r="E7" s="2" t="s">
        <v>9</v>
      </c>
      <c r="F7">
        <v>85</v>
      </c>
      <c r="G7">
        <v>0</v>
      </c>
      <c r="H7" s="3">
        <v>4.8</v>
      </c>
      <c r="I7" s="3">
        <v>3.6</v>
      </c>
      <c r="J7" s="3">
        <v>2.2999999999999998</v>
      </c>
      <c r="K7" s="4">
        <f>3.52/16</f>
        <v>0.22</v>
      </c>
      <c r="L7" s="4">
        <v>4.99</v>
      </c>
    </row>
    <row r="8" spans="1:12" x14ac:dyDescent="0.25">
      <c r="A8">
        <v>10402</v>
      </c>
      <c r="B8" t="s">
        <v>30</v>
      </c>
      <c r="C8" t="s">
        <v>29</v>
      </c>
      <c r="E8" s="2" t="s">
        <v>9</v>
      </c>
      <c r="F8">
        <v>186</v>
      </c>
      <c r="G8">
        <v>1</v>
      </c>
      <c r="H8" s="3">
        <v>6.2</v>
      </c>
      <c r="I8" s="3">
        <v>5.5</v>
      </c>
      <c r="J8" s="3">
        <v>2.4</v>
      </c>
      <c r="K8" s="4">
        <f>12/16</f>
        <v>0.75</v>
      </c>
      <c r="L8" s="4">
        <v>9.99</v>
      </c>
    </row>
    <row r="9" spans="1:12" x14ac:dyDescent="0.25">
      <c r="A9">
        <v>10403</v>
      </c>
      <c r="B9" t="s">
        <v>31</v>
      </c>
      <c r="C9" t="s">
        <v>29</v>
      </c>
      <c r="E9" s="2" t="s">
        <v>9</v>
      </c>
      <c r="F9">
        <v>295</v>
      </c>
      <c r="G9">
        <v>2</v>
      </c>
      <c r="H9" s="3">
        <v>10.3</v>
      </c>
      <c r="I9" s="3">
        <v>7.5</v>
      </c>
      <c r="J9" s="3">
        <v>1.8</v>
      </c>
      <c r="K9" s="4">
        <f>11.7/16</f>
        <v>0.73124999999999996</v>
      </c>
      <c r="L9" s="4">
        <v>19.989999999999998</v>
      </c>
    </row>
    <row r="10" spans="1:12" x14ac:dyDescent="0.25">
      <c r="A10">
        <v>10404</v>
      </c>
      <c r="B10" t="s">
        <v>32</v>
      </c>
      <c r="C10" t="s">
        <v>29</v>
      </c>
      <c r="E10" s="2" t="s">
        <v>9</v>
      </c>
      <c r="F10">
        <v>579</v>
      </c>
      <c r="G10">
        <v>2</v>
      </c>
      <c r="H10" s="3">
        <v>11.1</v>
      </c>
      <c r="I10" s="3">
        <v>10.3</v>
      </c>
      <c r="J10" s="3">
        <v>3.8</v>
      </c>
      <c r="K10" s="4">
        <v>1.6</v>
      </c>
      <c r="L10" s="4">
        <v>29.99</v>
      </c>
    </row>
    <row r="11" spans="1:12" x14ac:dyDescent="0.25">
      <c r="A11">
        <v>10405</v>
      </c>
      <c r="B11" t="s">
        <v>33</v>
      </c>
      <c r="C11" t="s">
        <v>29</v>
      </c>
      <c r="E11" s="2" t="s">
        <v>34</v>
      </c>
      <c r="F11">
        <v>871</v>
      </c>
      <c r="G11">
        <v>3</v>
      </c>
      <c r="H11" s="3">
        <v>14.6</v>
      </c>
      <c r="I11" s="3">
        <v>10.3</v>
      </c>
      <c r="J11" s="3">
        <v>7.1</v>
      </c>
      <c r="K11" s="4">
        <v>3.42</v>
      </c>
      <c r="L11" s="4">
        <v>59.99</v>
      </c>
    </row>
    <row r="12" spans="1:12" x14ac:dyDescent="0.25">
      <c r="A12">
        <v>10712</v>
      </c>
      <c r="B12" t="s">
        <v>35</v>
      </c>
      <c r="C12" t="s">
        <v>29</v>
      </c>
      <c r="E12" s="2" t="s">
        <v>9</v>
      </c>
      <c r="F12">
        <v>244</v>
      </c>
      <c r="G12">
        <v>0</v>
      </c>
      <c r="H12" s="3">
        <v>10.3</v>
      </c>
      <c r="I12" s="3">
        <v>7.5</v>
      </c>
      <c r="J12" s="3">
        <v>2.4</v>
      </c>
      <c r="K12" s="4">
        <f>14.1/16</f>
        <v>0.88124999999999998</v>
      </c>
      <c r="L12" s="4">
        <v>19.989999999999998</v>
      </c>
    </row>
    <row r="13" spans="1:12" x14ac:dyDescent="0.25">
      <c r="A13">
        <v>10713</v>
      </c>
      <c r="B13" t="s">
        <v>36</v>
      </c>
      <c r="C13" t="s">
        <v>29</v>
      </c>
      <c r="E13" s="2" t="s">
        <v>9</v>
      </c>
      <c r="F13">
        <v>213</v>
      </c>
      <c r="G13">
        <v>0</v>
      </c>
      <c r="H13" s="3">
        <v>11.2</v>
      </c>
      <c r="I13" s="3">
        <v>10.3</v>
      </c>
      <c r="J13" s="3">
        <v>2.5</v>
      </c>
      <c r="K13" s="4">
        <v>1.85</v>
      </c>
      <c r="L13" s="4">
        <v>19.989999999999998</v>
      </c>
    </row>
    <row r="14" spans="1:12" x14ac:dyDescent="0.25">
      <c r="A14">
        <v>10715</v>
      </c>
      <c r="B14" t="s">
        <v>37</v>
      </c>
      <c r="C14" t="s">
        <v>29</v>
      </c>
      <c r="E14" s="2" t="s">
        <v>9</v>
      </c>
      <c r="F14">
        <v>442</v>
      </c>
      <c r="G14">
        <v>0</v>
      </c>
      <c r="H14" s="3">
        <v>8</v>
      </c>
      <c r="I14" s="3">
        <v>14</v>
      </c>
      <c r="J14" s="3">
        <v>15</v>
      </c>
      <c r="K14" s="4">
        <v>1.76</v>
      </c>
      <c r="L14" s="4">
        <v>24.99</v>
      </c>
    </row>
    <row r="15" spans="1:12" x14ac:dyDescent="0.25">
      <c r="A15">
        <v>10717</v>
      </c>
      <c r="B15" t="s">
        <v>38</v>
      </c>
      <c r="C15" t="s">
        <v>29</v>
      </c>
      <c r="E15" s="2" t="s">
        <v>17</v>
      </c>
      <c r="F15">
        <v>1500</v>
      </c>
      <c r="G15">
        <v>0</v>
      </c>
      <c r="H15" s="3">
        <v>18.8</v>
      </c>
      <c r="I15" s="3">
        <v>14.8</v>
      </c>
      <c r="J15" s="3">
        <v>3.5</v>
      </c>
      <c r="K15" s="4">
        <v>4.01</v>
      </c>
      <c r="L15" s="4">
        <v>59.99</v>
      </c>
    </row>
    <row r="16" spans="1:12" x14ac:dyDescent="0.25">
      <c r="A16">
        <v>10748</v>
      </c>
      <c r="B16" t="s">
        <v>39</v>
      </c>
      <c r="C16" t="s">
        <v>40</v>
      </c>
      <c r="D16" t="s">
        <v>41</v>
      </c>
      <c r="E16" s="2" t="s">
        <v>9</v>
      </c>
      <c r="F16">
        <v>67</v>
      </c>
      <c r="G16">
        <v>1</v>
      </c>
      <c r="H16" s="3">
        <v>6.2</v>
      </c>
      <c r="I16" s="3">
        <v>5.5</v>
      </c>
      <c r="J16" s="3">
        <v>1.8</v>
      </c>
      <c r="K16" s="4">
        <f>4.2/16</f>
        <v>0.26250000000000001</v>
      </c>
      <c r="L16" s="4">
        <v>9.99</v>
      </c>
    </row>
    <row r="17" spans="1:12" x14ac:dyDescent="0.25">
      <c r="A17">
        <v>10749</v>
      </c>
      <c r="B17" t="s">
        <v>42</v>
      </c>
      <c r="C17" t="s">
        <v>40</v>
      </c>
      <c r="D17" t="s">
        <v>41</v>
      </c>
      <c r="E17" s="2" t="s">
        <v>9</v>
      </c>
      <c r="F17">
        <v>115</v>
      </c>
      <c r="G17">
        <v>1</v>
      </c>
      <c r="H17" s="3">
        <v>10.3</v>
      </c>
      <c r="I17" s="3">
        <v>7.5</v>
      </c>
      <c r="J17" s="3">
        <v>1.8</v>
      </c>
      <c r="K17" s="4">
        <f>9.6/16</f>
        <v>0.6</v>
      </c>
      <c r="L17" s="4">
        <v>19.989999999999998</v>
      </c>
    </row>
    <row r="18" spans="1:12" x14ac:dyDescent="0.25">
      <c r="A18">
        <v>10750</v>
      </c>
      <c r="B18" t="s">
        <v>43</v>
      </c>
      <c r="C18" t="s">
        <v>44</v>
      </c>
      <c r="D18" t="s">
        <v>41</v>
      </c>
      <c r="E18" s="2" t="s">
        <v>9</v>
      </c>
      <c r="F18">
        <v>73</v>
      </c>
      <c r="G18">
        <v>1</v>
      </c>
      <c r="H18" s="3">
        <v>6.2</v>
      </c>
      <c r="I18" s="3">
        <v>5.5</v>
      </c>
      <c r="J18" s="3">
        <v>1.8</v>
      </c>
      <c r="K18" s="4">
        <f>5.6/16</f>
        <v>0.35</v>
      </c>
      <c r="L18" s="4">
        <v>9.99</v>
      </c>
    </row>
    <row r="19" spans="1:12" x14ac:dyDescent="0.25">
      <c r="A19">
        <v>10751</v>
      </c>
      <c r="B19" t="s">
        <v>45</v>
      </c>
      <c r="C19" t="s">
        <v>44</v>
      </c>
      <c r="D19" t="s">
        <v>41</v>
      </c>
      <c r="E19" s="2" t="s">
        <v>9</v>
      </c>
      <c r="F19">
        <v>115</v>
      </c>
      <c r="G19">
        <v>2</v>
      </c>
      <c r="H19" s="3">
        <v>10.3</v>
      </c>
      <c r="I19" s="3">
        <v>7.5</v>
      </c>
      <c r="J19" s="3">
        <v>1.8</v>
      </c>
      <c r="K19" s="4">
        <f>10.6/16</f>
        <v>0.66249999999999998</v>
      </c>
      <c r="L19" s="4">
        <v>19.989999999999998</v>
      </c>
    </row>
    <row r="20" spans="1:12" x14ac:dyDescent="0.25">
      <c r="A20">
        <v>10753</v>
      </c>
      <c r="B20" t="s">
        <v>46</v>
      </c>
      <c r="C20" t="s">
        <v>47</v>
      </c>
      <c r="D20" t="s">
        <v>41</v>
      </c>
      <c r="E20" s="2" t="s">
        <v>9</v>
      </c>
      <c r="F20">
        <v>151</v>
      </c>
      <c r="G20">
        <v>3</v>
      </c>
      <c r="H20" s="3">
        <v>10.3</v>
      </c>
      <c r="I20" s="3">
        <v>7.5</v>
      </c>
      <c r="J20" s="3">
        <v>2.8</v>
      </c>
      <c r="K20" s="4">
        <v>0.9</v>
      </c>
      <c r="L20" s="4">
        <v>24.99</v>
      </c>
    </row>
    <row r="21" spans="1:12" x14ac:dyDescent="0.25">
      <c r="A21">
        <v>10754</v>
      </c>
      <c r="B21" t="s">
        <v>48</v>
      </c>
      <c r="C21" t="s">
        <v>49</v>
      </c>
      <c r="D21" t="s">
        <v>41</v>
      </c>
      <c r="E21" s="2" t="s">
        <v>9</v>
      </c>
      <c r="F21">
        <v>125</v>
      </c>
      <c r="G21">
        <v>2</v>
      </c>
      <c r="H21" s="3">
        <v>10.3</v>
      </c>
      <c r="I21" s="3">
        <v>7.5</v>
      </c>
      <c r="J21" s="3">
        <v>1.8</v>
      </c>
      <c r="K21" s="4">
        <v>0.75</v>
      </c>
      <c r="L21" s="4">
        <v>19.989999999999998</v>
      </c>
    </row>
    <row r="22" spans="1:12" x14ac:dyDescent="0.25">
      <c r="A22">
        <v>10755</v>
      </c>
      <c r="B22" t="s">
        <v>50</v>
      </c>
      <c r="C22" t="s">
        <v>51</v>
      </c>
      <c r="D22" t="s">
        <v>41</v>
      </c>
      <c r="E22" s="2" t="s">
        <v>9</v>
      </c>
      <c r="F22">
        <v>131</v>
      </c>
      <c r="G22">
        <v>2</v>
      </c>
      <c r="H22" s="3">
        <v>10.3</v>
      </c>
      <c r="I22" s="3">
        <v>7.5</v>
      </c>
      <c r="J22" s="3">
        <v>1.8</v>
      </c>
      <c r="K22" s="4">
        <f>11.2/16</f>
        <v>0.7</v>
      </c>
      <c r="L22" s="4">
        <v>19.989999999999998</v>
      </c>
    </row>
    <row r="23" spans="1:12" x14ac:dyDescent="0.25">
      <c r="A23">
        <v>10756</v>
      </c>
      <c r="B23" t="s">
        <v>52</v>
      </c>
      <c r="C23" t="s">
        <v>53</v>
      </c>
      <c r="D23" t="s">
        <v>41</v>
      </c>
      <c r="E23" s="2" t="s">
        <v>54</v>
      </c>
      <c r="F23">
        <v>84</v>
      </c>
      <c r="G23">
        <v>2</v>
      </c>
      <c r="H23" s="3">
        <v>10.3</v>
      </c>
      <c r="I23" s="3">
        <v>7.5</v>
      </c>
      <c r="J23" s="3">
        <v>1.8</v>
      </c>
      <c r="K23" s="4">
        <v>0.59</v>
      </c>
      <c r="L23" s="4">
        <v>19.989999999999998</v>
      </c>
    </row>
    <row r="24" spans="1:12" x14ac:dyDescent="0.25">
      <c r="A24">
        <v>10757</v>
      </c>
      <c r="B24" t="s">
        <v>55</v>
      </c>
      <c r="C24" t="s">
        <v>53</v>
      </c>
      <c r="D24" t="s">
        <v>41</v>
      </c>
      <c r="E24" s="2" t="s">
        <v>54</v>
      </c>
      <c r="F24">
        <v>85</v>
      </c>
      <c r="G24">
        <v>2</v>
      </c>
      <c r="H24" s="3">
        <v>10.3</v>
      </c>
      <c r="I24" s="3">
        <v>7.5</v>
      </c>
      <c r="J24" s="3">
        <v>1.8</v>
      </c>
      <c r="K24" s="4">
        <v>0.68</v>
      </c>
      <c r="L24" s="4">
        <v>24.99</v>
      </c>
    </row>
    <row r="25" spans="1:12" x14ac:dyDescent="0.25">
      <c r="A25">
        <v>10758</v>
      </c>
      <c r="B25" t="s">
        <v>56</v>
      </c>
      <c r="C25" t="s">
        <v>53</v>
      </c>
      <c r="D25" t="s">
        <v>41</v>
      </c>
      <c r="E25" s="2" t="s">
        <v>54</v>
      </c>
      <c r="F25">
        <v>150</v>
      </c>
      <c r="G25">
        <v>3</v>
      </c>
      <c r="H25" s="3">
        <v>15</v>
      </c>
      <c r="I25" s="3">
        <v>10.3</v>
      </c>
      <c r="J25" s="3">
        <v>2.2000000000000002</v>
      </c>
      <c r="K25" s="4">
        <v>1.48</v>
      </c>
      <c r="L25" s="4">
        <v>49.99</v>
      </c>
    </row>
    <row r="26" spans="1:12" x14ac:dyDescent="0.25">
      <c r="A26">
        <v>10759</v>
      </c>
      <c r="B26" t="s">
        <v>57</v>
      </c>
      <c r="C26" t="s">
        <v>58</v>
      </c>
      <c r="D26" t="s">
        <v>41</v>
      </c>
      <c r="E26" s="2" t="s">
        <v>54</v>
      </c>
      <c r="F26">
        <v>95</v>
      </c>
      <c r="G26">
        <v>2</v>
      </c>
      <c r="H26" s="3">
        <v>8.1</v>
      </c>
      <c r="I26" s="3">
        <v>7.5</v>
      </c>
      <c r="J26" s="3">
        <v>2.4</v>
      </c>
      <c r="K26" s="4">
        <f>10.4/16</f>
        <v>0.65</v>
      </c>
      <c r="L26" s="4">
        <v>19.989999999999998</v>
      </c>
    </row>
    <row r="27" spans="1:12" x14ac:dyDescent="0.25">
      <c r="A27">
        <v>10760</v>
      </c>
      <c r="B27" t="s">
        <v>59</v>
      </c>
      <c r="C27" t="s">
        <v>58</v>
      </c>
      <c r="D27" t="s">
        <v>41</v>
      </c>
      <c r="E27" s="2" t="s">
        <v>54</v>
      </c>
      <c r="F27">
        <v>149</v>
      </c>
      <c r="G27">
        <v>3</v>
      </c>
      <c r="H27" s="3">
        <v>10.3</v>
      </c>
      <c r="I27" s="3">
        <v>7.5</v>
      </c>
      <c r="J27" s="3">
        <v>2.4</v>
      </c>
      <c r="K27" s="4">
        <f>11.4/16</f>
        <v>0.71250000000000002</v>
      </c>
      <c r="L27" s="4">
        <v>24.99</v>
      </c>
    </row>
    <row r="28" spans="1:12" x14ac:dyDescent="0.25">
      <c r="A28">
        <v>10761</v>
      </c>
      <c r="B28" t="s">
        <v>60</v>
      </c>
      <c r="C28" t="s">
        <v>58</v>
      </c>
      <c r="D28" t="s">
        <v>41</v>
      </c>
      <c r="E28" s="2" t="s">
        <v>54</v>
      </c>
      <c r="F28">
        <v>178</v>
      </c>
      <c r="G28">
        <v>4</v>
      </c>
      <c r="H28" s="3">
        <v>13.9</v>
      </c>
      <c r="I28" s="3">
        <v>7.5</v>
      </c>
      <c r="J28" s="3">
        <v>2.2999999999999998</v>
      </c>
      <c r="K28" s="4">
        <v>1.17</v>
      </c>
      <c r="L28" s="4">
        <v>29.99</v>
      </c>
    </row>
    <row r="29" spans="1:12" x14ac:dyDescent="0.25">
      <c r="A29">
        <v>10762</v>
      </c>
      <c r="B29" t="s">
        <v>61</v>
      </c>
      <c r="C29" t="s">
        <v>217</v>
      </c>
      <c r="D29" t="s">
        <v>41</v>
      </c>
      <c r="E29" s="2" t="s">
        <v>14</v>
      </c>
      <c r="F29">
        <v>87</v>
      </c>
      <c r="G29">
        <v>2</v>
      </c>
      <c r="H29" s="3">
        <v>7.5</v>
      </c>
      <c r="I29" s="3">
        <v>5.5</v>
      </c>
      <c r="J29" s="3">
        <v>2.4</v>
      </c>
      <c r="K29" s="4">
        <f>8.8/16</f>
        <v>0.55000000000000004</v>
      </c>
      <c r="L29" s="4">
        <v>14.99</v>
      </c>
    </row>
    <row r="30" spans="1:12" x14ac:dyDescent="0.25">
      <c r="A30">
        <v>10763</v>
      </c>
      <c r="B30" t="s">
        <v>62</v>
      </c>
      <c r="C30" t="s">
        <v>40</v>
      </c>
      <c r="D30" t="s">
        <v>41</v>
      </c>
      <c r="E30" s="2" t="s">
        <v>14</v>
      </c>
      <c r="F30">
        <v>215</v>
      </c>
      <c r="G30">
        <v>3</v>
      </c>
      <c r="H30" s="3">
        <v>11.1</v>
      </c>
      <c r="I30" s="3">
        <v>10.3</v>
      </c>
      <c r="J30" s="3">
        <v>3</v>
      </c>
      <c r="K30" s="4">
        <v>1.2</v>
      </c>
      <c r="L30" s="4">
        <v>34.99</v>
      </c>
    </row>
    <row r="31" spans="1:12" x14ac:dyDescent="0.25">
      <c r="A31">
        <v>10764</v>
      </c>
      <c r="B31" t="s">
        <v>63</v>
      </c>
      <c r="C31" t="s">
        <v>44</v>
      </c>
      <c r="D31" t="s">
        <v>41</v>
      </c>
      <c r="E31" s="2" t="s">
        <v>14</v>
      </c>
      <c r="F31">
        <v>376</v>
      </c>
      <c r="G31">
        <v>5</v>
      </c>
      <c r="H31" s="3">
        <v>15</v>
      </c>
      <c r="I31" s="3">
        <v>10.3</v>
      </c>
      <c r="J31" s="3">
        <v>3.7</v>
      </c>
      <c r="K31" s="4">
        <v>2</v>
      </c>
      <c r="L31" s="4">
        <v>49.99</v>
      </c>
    </row>
    <row r="32" spans="1:12" x14ac:dyDescent="0.25">
      <c r="A32">
        <v>10765</v>
      </c>
      <c r="B32" t="s">
        <v>64</v>
      </c>
      <c r="C32" t="s">
        <v>217</v>
      </c>
      <c r="D32" t="s">
        <v>41</v>
      </c>
      <c r="E32" s="2" t="s">
        <v>17</v>
      </c>
      <c r="F32">
        <v>92</v>
      </c>
      <c r="G32">
        <v>1</v>
      </c>
      <c r="H32" s="3">
        <v>7.5</v>
      </c>
      <c r="I32" s="3">
        <v>5.5</v>
      </c>
      <c r="J32" s="3">
        <v>1.8</v>
      </c>
      <c r="K32" s="4">
        <f>6.1/16</f>
        <v>0.38124999999999998</v>
      </c>
      <c r="L32" s="4">
        <v>14.99</v>
      </c>
    </row>
    <row r="33" spans="1:12" x14ac:dyDescent="0.25">
      <c r="A33">
        <v>21039</v>
      </c>
      <c r="B33" t="s">
        <v>79</v>
      </c>
      <c r="C33" t="s">
        <v>78</v>
      </c>
      <c r="E33" s="2" t="s">
        <v>9</v>
      </c>
      <c r="F33">
        <v>597</v>
      </c>
      <c r="G33">
        <v>0</v>
      </c>
      <c r="H33" s="3">
        <v>10.3</v>
      </c>
      <c r="I33" s="3">
        <v>7.5</v>
      </c>
      <c r="J33" s="3">
        <v>2.8</v>
      </c>
      <c r="K33" s="4">
        <v>1.45</v>
      </c>
      <c r="L33" s="4">
        <v>59.99</v>
      </c>
    </row>
    <row r="34" spans="1:12" x14ac:dyDescent="0.25">
      <c r="A34">
        <v>21041</v>
      </c>
      <c r="B34" t="s">
        <v>80</v>
      </c>
      <c r="C34" t="s">
        <v>78</v>
      </c>
      <c r="E34" s="2" t="s">
        <v>17</v>
      </c>
      <c r="F34">
        <v>551</v>
      </c>
      <c r="G34">
        <v>0</v>
      </c>
      <c r="H34" s="3">
        <v>10.3</v>
      </c>
      <c r="I34" s="3">
        <v>7.5</v>
      </c>
      <c r="J34" s="3">
        <v>2.8</v>
      </c>
      <c r="K34" s="4">
        <v>1.78</v>
      </c>
      <c r="L34" s="4">
        <v>49.99</v>
      </c>
    </row>
    <row r="35" spans="1:12" x14ac:dyDescent="0.25">
      <c r="A35">
        <v>21042</v>
      </c>
      <c r="B35" t="s">
        <v>81</v>
      </c>
      <c r="C35" t="s">
        <v>78</v>
      </c>
      <c r="E35" s="2" t="s">
        <v>14</v>
      </c>
      <c r="F35">
        <v>1685</v>
      </c>
      <c r="G35">
        <v>0</v>
      </c>
      <c r="H35" s="3">
        <v>13.9</v>
      </c>
      <c r="I35" s="3">
        <v>7.5</v>
      </c>
      <c r="J35" s="3">
        <v>4.5999999999999996</v>
      </c>
      <c r="K35" s="4">
        <v>3.17</v>
      </c>
      <c r="L35" s="4">
        <v>119.99</v>
      </c>
    </row>
    <row r="36" spans="1:12" x14ac:dyDescent="0.25">
      <c r="A36">
        <v>21047</v>
      </c>
      <c r="B36" t="s">
        <v>77</v>
      </c>
      <c r="C36" t="s">
        <v>78</v>
      </c>
      <c r="E36" s="2" t="s">
        <v>82</v>
      </c>
      <c r="F36">
        <v>501</v>
      </c>
      <c r="G36">
        <v>0</v>
      </c>
      <c r="H36" s="3">
        <v>10.3</v>
      </c>
      <c r="I36" s="3">
        <v>7.5</v>
      </c>
      <c r="J36" s="3">
        <v>1.8</v>
      </c>
      <c r="K36" s="4">
        <f>15.2/16</f>
        <v>0.95</v>
      </c>
      <c r="L36" s="4">
        <v>39.99</v>
      </c>
    </row>
    <row r="37" spans="1:12" x14ac:dyDescent="0.25">
      <c r="A37">
        <v>21138</v>
      </c>
      <c r="B37" t="s">
        <v>83</v>
      </c>
      <c r="C37" t="s">
        <v>84</v>
      </c>
      <c r="E37" s="2" t="s">
        <v>9</v>
      </c>
      <c r="F37">
        <v>69</v>
      </c>
      <c r="G37">
        <v>3</v>
      </c>
      <c r="H37" s="3">
        <v>7.5</v>
      </c>
      <c r="I37" s="3">
        <v>5.5</v>
      </c>
      <c r="J37" s="3">
        <v>1.8</v>
      </c>
      <c r="K37" s="4">
        <f>5.6/16</f>
        <v>0.35</v>
      </c>
      <c r="L37" s="4">
        <v>14.99</v>
      </c>
    </row>
    <row r="38" spans="1:12" x14ac:dyDescent="0.25">
      <c r="A38">
        <v>21139</v>
      </c>
      <c r="B38" t="s">
        <v>85</v>
      </c>
      <c r="C38" t="s">
        <v>84</v>
      </c>
      <c r="E38" s="2" t="s">
        <v>9</v>
      </c>
      <c r="F38">
        <v>84</v>
      </c>
      <c r="G38">
        <v>3</v>
      </c>
      <c r="H38" s="3">
        <v>7.5</v>
      </c>
      <c r="I38" s="3">
        <v>5.5</v>
      </c>
      <c r="J38" s="3">
        <v>1.8</v>
      </c>
      <c r="K38" s="4">
        <f>4.8/16</f>
        <v>0.3</v>
      </c>
      <c r="L38" s="4">
        <v>14.99</v>
      </c>
    </row>
    <row r="39" spans="1:12" x14ac:dyDescent="0.25">
      <c r="A39">
        <v>21140</v>
      </c>
      <c r="B39" t="s">
        <v>86</v>
      </c>
      <c r="C39" t="s">
        <v>84</v>
      </c>
      <c r="E39" s="2" t="s">
        <v>9</v>
      </c>
      <c r="F39">
        <v>198</v>
      </c>
      <c r="G39">
        <v>1</v>
      </c>
      <c r="H39" s="3">
        <v>10.3</v>
      </c>
      <c r="I39" s="3">
        <v>7.5</v>
      </c>
      <c r="J39" s="3">
        <v>2.4</v>
      </c>
      <c r="K39" s="4">
        <v>0.79</v>
      </c>
      <c r="L39" s="4">
        <v>19.989999999999998</v>
      </c>
    </row>
    <row r="40" spans="1:12" x14ac:dyDescent="0.25">
      <c r="A40">
        <v>21141</v>
      </c>
      <c r="B40" t="s">
        <v>87</v>
      </c>
      <c r="C40" t="s">
        <v>84</v>
      </c>
      <c r="E40" s="2" t="s">
        <v>9</v>
      </c>
      <c r="F40">
        <v>241</v>
      </c>
      <c r="G40">
        <v>3</v>
      </c>
      <c r="H40" s="3">
        <v>10.3</v>
      </c>
      <c r="I40" s="3">
        <v>7.5</v>
      </c>
      <c r="J40" s="3">
        <v>2.4</v>
      </c>
      <c r="K40" s="4">
        <v>0.86</v>
      </c>
      <c r="L40" s="4">
        <v>19.989999999999998</v>
      </c>
    </row>
    <row r="41" spans="1:12" x14ac:dyDescent="0.25">
      <c r="A41">
        <v>21142</v>
      </c>
      <c r="B41" t="s">
        <v>88</v>
      </c>
      <c r="C41" t="s">
        <v>84</v>
      </c>
      <c r="E41" s="2" t="s">
        <v>9</v>
      </c>
      <c r="F41">
        <v>278</v>
      </c>
      <c r="G41">
        <v>2</v>
      </c>
      <c r="H41" s="3">
        <v>13.9</v>
      </c>
      <c r="I41" s="3">
        <v>7.5</v>
      </c>
      <c r="J41" s="3">
        <v>2.8</v>
      </c>
      <c r="K41" s="4">
        <v>1.23</v>
      </c>
      <c r="L41" s="4">
        <v>29.99</v>
      </c>
    </row>
    <row r="42" spans="1:12" x14ac:dyDescent="0.25">
      <c r="A42">
        <v>21143</v>
      </c>
      <c r="B42" t="s">
        <v>89</v>
      </c>
      <c r="C42" t="s">
        <v>84</v>
      </c>
      <c r="E42" s="2" t="s">
        <v>9</v>
      </c>
      <c r="F42">
        <v>470</v>
      </c>
      <c r="G42">
        <v>3</v>
      </c>
      <c r="H42" s="3">
        <v>11.1</v>
      </c>
      <c r="I42" s="3">
        <v>10.3</v>
      </c>
      <c r="J42" s="3">
        <v>3</v>
      </c>
      <c r="K42" s="4">
        <v>1.54</v>
      </c>
      <c r="L42" s="4">
        <v>39.99</v>
      </c>
    </row>
    <row r="43" spans="1:12" x14ac:dyDescent="0.25">
      <c r="A43">
        <v>21144</v>
      </c>
      <c r="B43" t="s">
        <v>90</v>
      </c>
      <c r="C43" t="s">
        <v>84</v>
      </c>
      <c r="E43" s="2" t="s">
        <v>9</v>
      </c>
      <c r="F43">
        <v>549</v>
      </c>
      <c r="G43">
        <v>3</v>
      </c>
      <c r="H43" s="3">
        <v>15</v>
      </c>
      <c r="I43" s="3">
        <v>10.3</v>
      </c>
      <c r="J43" s="3">
        <v>3.7</v>
      </c>
      <c r="K43" s="4">
        <v>2.2000000000000002</v>
      </c>
      <c r="L43" s="4">
        <v>49.99</v>
      </c>
    </row>
    <row r="44" spans="1:12" x14ac:dyDescent="0.25">
      <c r="A44">
        <v>21145</v>
      </c>
      <c r="B44" t="s">
        <v>91</v>
      </c>
      <c r="C44" t="s">
        <v>84</v>
      </c>
      <c r="E44" s="2" t="s">
        <v>17</v>
      </c>
      <c r="F44">
        <v>198</v>
      </c>
      <c r="G44">
        <v>2</v>
      </c>
      <c r="H44" s="3">
        <v>10.3</v>
      </c>
      <c r="I44" s="3">
        <v>7.5</v>
      </c>
      <c r="J44" s="3">
        <v>2.8</v>
      </c>
      <c r="K44" s="4">
        <v>0.93</v>
      </c>
      <c r="L44" s="4">
        <v>19.989999999999998</v>
      </c>
    </row>
    <row r="45" spans="1:12" x14ac:dyDescent="0.25">
      <c r="A45">
        <v>21146</v>
      </c>
      <c r="B45" t="s">
        <v>92</v>
      </c>
      <c r="C45" t="s">
        <v>84</v>
      </c>
      <c r="E45" s="2" t="s">
        <v>17</v>
      </c>
      <c r="F45">
        <v>457</v>
      </c>
      <c r="G45">
        <v>4</v>
      </c>
      <c r="H45" s="3">
        <v>11.1</v>
      </c>
      <c r="I45" s="3">
        <v>10.3</v>
      </c>
      <c r="J45" s="3">
        <v>3</v>
      </c>
      <c r="K45" s="4">
        <v>1.73</v>
      </c>
      <c r="L45" s="4">
        <v>39.99</v>
      </c>
    </row>
    <row r="46" spans="1:12" x14ac:dyDescent="0.25">
      <c r="A46">
        <v>21147</v>
      </c>
      <c r="B46" t="s">
        <v>93</v>
      </c>
      <c r="C46" t="s">
        <v>84</v>
      </c>
      <c r="E46" s="2" t="s">
        <v>17</v>
      </c>
      <c r="F46">
        <v>644</v>
      </c>
      <c r="G46">
        <v>4</v>
      </c>
      <c r="H46" s="3">
        <v>21.3</v>
      </c>
      <c r="I46" s="3">
        <v>11.1</v>
      </c>
      <c r="J46" s="3">
        <v>3.1</v>
      </c>
      <c r="K46" s="4">
        <v>2.8</v>
      </c>
      <c r="L46" s="4">
        <v>89.99</v>
      </c>
    </row>
    <row r="47" spans="1:12" x14ac:dyDescent="0.25">
      <c r="A47">
        <v>21311</v>
      </c>
      <c r="B47" t="s">
        <v>94</v>
      </c>
      <c r="C47" t="s">
        <v>95</v>
      </c>
      <c r="E47" s="2" t="s">
        <v>17</v>
      </c>
      <c r="F47">
        <v>2321</v>
      </c>
      <c r="G47">
        <v>0</v>
      </c>
      <c r="H47" s="3">
        <v>18.899999999999999</v>
      </c>
      <c r="I47" s="3">
        <v>14.9</v>
      </c>
      <c r="J47" s="3">
        <v>4.4000000000000004</v>
      </c>
      <c r="K47" s="4">
        <v>8.25</v>
      </c>
      <c r="L47" s="4">
        <v>179.99</v>
      </c>
    </row>
    <row r="48" spans="1:12" x14ac:dyDescent="0.25">
      <c r="A48">
        <v>21313</v>
      </c>
      <c r="B48" t="s">
        <v>96</v>
      </c>
      <c r="C48" t="s">
        <v>95</v>
      </c>
      <c r="E48" s="2" t="s">
        <v>97</v>
      </c>
      <c r="F48">
        <v>962</v>
      </c>
      <c r="G48">
        <v>0</v>
      </c>
      <c r="H48" s="3">
        <v>15</v>
      </c>
      <c r="I48" s="3">
        <v>10.3</v>
      </c>
      <c r="J48" s="3">
        <v>2.8</v>
      </c>
      <c r="K48" s="4">
        <v>1.8</v>
      </c>
      <c r="L48" s="4">
        <v>69.989999999999995</v>
      </c>
    </row>
    <row r="49" spans="1:12" x14ac:dyDescent="0.25">
      <c r="A49">
        <v>21314</v>
      </c>
      <c r="B49" t="s">
        <v>98</v>
      </c>
      <c r="C49" t="s">
        <v>95</v>
      </c>
      <c r="E49" s="2" t="s">
        <v>54</v>
      </c>
      <c r="F49">
        <v>230</v>
      </c>
      <c r="G49">
        <v>3</v>
      </c>
      <c r="H49" s="3">
        <v>10.3</v>
      </c>
      <c r="I49" s="3">
        <v>5.5</v>
      </c>
      <c r="J49" s="3">
        <v>1.9</v>
      </c>
      <c r="K49" s="4">
        <f>12.8/16</f>
        <v>0.8</v>
      </c>
      <c r="L49" s="4">
        <v>34.99</v>
      </c>
    </row>
    <row r="50" spans="1:12" x14ac:dyDescent="0.25">
      <c r="A50">
        <v>21315</v>
      </c>
      <c r="B50" t="s">
        <v>99</v>
      </c>
      <c r="C50" t="s">
        <v>95</v>
      </c>
      <c r="E50" s="2" t="s">
        <v>27</v>
      </c>
      <c r="F50">
        <v>859</v>
      </c>
      <c r="G50">
        <v>5</v>
      </c>
      <c r="H50" s="3">
        <v>15</v>
      </c>
      <c r="I50" s="3">
        <v>10.3</v>
      </c>
      <c r="J50" s="3">
        <v>3.7</v>
      </c>
      <c r="K50" s="4">
        <v>2.95</v>
      </c>
      <c r="L50" s="4">
        <v>69.989999999999995</v>
      </c>
    </row>
    <row r="51" spans="1:12" x14ac:dyDescent="0.25">
      <c r="A51">
        <v>31071</v>
      </c>
      <c r="B51" t="s">
        <v>100</v>
      </c>
      <c r="C51" t="s">
        <v>101</v>
      </c>
      <c r="E51" s="2" t="s">
        <v>9</v>
      </c>
      <c r="F51">
        <v>109</v>
      </c>
      <c r="G51">
        <v>0</v>
      </c>
      <c r="H51" s="3">
        <v>7.5</v>
      </c>
      <c r="I51" s="3">
        <v>5.6</v>
      </c>
      <c r="J51" s="3">
        <v>1.8</v>
      </c>
      <c r="K51" s="4">
        <v>0.37</v>
      </c>
      <c r="L51" s="4">
        <v>9.99</v>
      </c>
    </row>
    <row r="52" spans="1:12" x14ac:dyDescent="0.25">
      <c r="A52">
        <v>31072</v>
      </c>
      <c r="B52" t="s">
        <v>102</v>
      </c>
      <c r="C52" t="s">
        <v>101</v>
      </c>
      <c r="E52" s="2" t="s">
        <v>9</v>
      </c>
      <c r="F52">
        <v>109</v>
      </c>
      <c r="G52">
        <v>0</v>
      </c>
      <c r="H52" s="3">
        <v>7.5</v>
      </c>
      <c r="I52" s="3">
        <v>5.6</v>
      </c>
      <c r="J52" s="3">
        <v>1.8</v>
      </c>
      <c r="K52" s="4">
        <v>0.42</v>
      </c>
      <c r="L52" s="4">
        <v>9.99</v>
      </c>
    </row>
    <row r="53" spans="1:12" x14ac:dyDescent="0.25">
      <c r="A53">
        <v>31073</v>
      </c>
      <c r="B53" t="s">
        <v>103</v>
      </c>
      <c r="C53" t="s">
        <v>101</v>
      </c>
      <c r="E53" s="2" t="s">
        <v>9</v>
      </c>
      <c r="F53">
        <v>223</v>
      </c>
      <c r="G53">
        <v>0</v>
      </c>
      <c r="H53" s="3">
        <v>10.3</v>
      </c>
      <c r="I53" s="3">
        <v>5.6</v>
      </c>
      <c r="J53" s="3">
        <v>1.9</v>
      </c>
      <c r="K53" s="4">
        <v>0.66</v>
      </c>
      <c r="L53" s="4">
        <v>14.99</v>
      </c>
    </row>
    <row r="54" spans="1:12" x14ac:dyDescent="0.25">
      <c r="A54">
        <v>31074</v>
      </c>
      <c r="B54" t="s">
        <v>104</v>
      </c>
      <c r="C54" t="s">
        <v>101</v>
      </c>
      <c r="E54" s="2" t="s">
        <v>9</v>
      </c>
      <c r="F54">
        <v>241</v>
      </c>
      <c r="G54">
        <v>0</v>
      </c>
      <c r="H54" s="3">
        <v>10.3</v>
      </c>
      <c r="I54" s="3">
        <v>7.5</v>
      </c>
      <c r="J54" s="3">
        <v>2.4</v>
      </c>
      <c r="K54" s="4">
        <v>0.97</v>
      </c>
      <c r="L54" s="4">
        <v>19.989999999999998</v>
      </c>
    </row>
    <row r="55" spans="1:12" x14ac:dyDescent="0.25">
      <c r="A55">
        <v>31075</v>
      </c>
      <c r="B55" t="s">
        <v>105</v>
      </c>
      <c r="C55" t="s">
        <v>101</v>
      </c>
      <c r="E55" s="2" t="s">
        <v>9</v>
      </c>
      <c r="F55">
        <v>225</v>
      </c>
      <c r="G55">
        <v>1</v>
      </c>
      <c r="H55" s="3">
        <v>10.3</v>
      </c>
      <c r="I55" s="3">
        <v>7.5</v>
      </c>
      <c r="J55" s="3">
        <v>2.4</v>
      </c>
      <c r="K55" s="4">
        <v>0.87</v>
      </c>
      <c r="L55" s="4">
        <v>19.989999999999998</v>
      </c>
    </row>
    <row r="56" spans="1:12" x14ac:dyDescent="0.25">
      <c r="A56">
        <v>31076</v>
      </c>
      <c r="B56" t="s">
        <v>106</v>
      </c>
      <c r="C56" t="s">
        <v>101</v>
      </c>
      <c r="E56" s="2" t="s">
        <v>9</v>
      </c>
      <c r="F56">
        <v>200</v>
      </c>
      <c r="G56">
        <v>1</v>
      </c>
      <c r="H56" s="3">
        <v>10.3</v>
      </c>
      <c r="I56" s="3">
        <v>7.5</v>
      </c>
      <c r="J56" s="3">
        <v>1.8</v>
      </c>
      <c r="K56" s="4">
        <f>11.2/16</f>
        <v>0.7</v>
      </c>
      <c r="L56" s="4">
        <v>19.989999999999998</v>
      </c>
    </row>
    <row r="57" spans="1:12" x14ac:dyDescent="0.25">
      <c r="A57">
        <v>31077</v>
      </c>
      <c r="B57" t="s">
        <v>107</v>
      </c>
      <c r="C57" t="s">
        <v>101</v>
      </c>
      <c r="E57" s="2" t="s">
        <v>14</v>
      </c>
      <c r="F57">
        <v>396</v>
      </c>
      <c r="G57">
        <v>3</v>
      </c>
      <c r="H57" s="3">
        <v>15</v>
      </c>
      <c r="I57" s="3">
        <v>10.199999999999999</v>
      </c>
      <c r="J57" s="3">
        <v>2.1</v>
      </c>
      <c r="K57" s="4">
        <v>1.58</v>
      </c>
      <c r="L57" s="4">
        <v>39.99</v>
      </c>
    </row>
    <row r="58" spans="1:12" x14ac:dyDescent="0.25">
      <c r="A58">
        <v>31078</v>
      </c>
      <c r="B58" t="s">
        <v>108</v>
      </c>
      <c r="C58" t="s">
        <v>101</v>
      </c>
      <c r="E58" s="2" t="s">
        <v>17</v>
      </c>
      <c r="F58">
        <v>260</v>
      </c>
      <c r="G58">
        <v>2</v>
      </c>
      <c r="H58" s="3">
        <v>11</v>
      </c>
      <c r="I58" s="3">
        <v>10</v>
      </c>
      <c r="J58" s="3">
        <v>2</v>
      </c>
      <c r="K58" s="4">
        <v>1.25</v>
      </c>
      <c r="L58" s="4">
        <v>29.99</v>
      </c>
    </row>
    <row r="59" spans="1:12" x14ac:dyDescent="0.25">
      <c r="A59">
        <v>31079</v>
      </c>
      <c r="B59" t="s">
        <v>109</v>
      </c>
      <c r="C59" t="s">
        <v>101</v>
      </c>
      <c r="E59" s="2" t="s">
        <v>9</v>
      </c>
      <c r="F59">
        <v>379</v>
      </c>
      <c r="G59">
        <v>2</v>
      </c>
      <c r="H59" s="3">
        <v>13.9</v>
      </c>
      <c r="I59" s="3">
        <v>7.5</v>
      </c>
      <c r="J59" s="3">
        <v>2.2999999999999998</v>
      </c>
      <c r="K59" s="4">
        <v>1.32</v>
      </c>
      <c r="L59" s="4">
        <v>34.99</v>
      </c>
    </row>
    <row r="60" spans="1:12" x14ac:dyDescent="0.25">
      <c r="A60">
        <v>31080</v>
      </c>
      <c r="B60" t="s">
        <v>110</v>
      </c>
      <c r="C60" t="s">
        <v>101</v>
      </c>
      <c r="E60" s="2" t="s">
        <v>9</v>
      </c>
      <c r="F60">
        <v>374</v>
      </c>
      <c r="G60">
        <v>2</v>
      </c>
      <c r="H60" s="3">
        <v>13.9</v>
      </c>
      <c r="I60" s="3">
        <v>7.5</v>
      </c>
      <c r="J60" s="3">
        <v>2.6</v>
      </c>
      <c r="K60" s="4">
        <v>1.35</v>
      </c>
      <c r="L60" s="4">
        <v>34.99</v>
      </c>
    </row>
    <row r="61" spans="1:12" x14ac:dyDescent="0.25">
      <c r="A61">
        <v>31083</v>
      </c>
      <c r="B61" t="s">
        <v>111</v>
      </c>
      <c r="C61" t="s">
        <v>101</v>
      </c>
      <c r="E61" s="2" t="s">
        <v>14</v>
      </c>
      <c r="F61">
        <v>597</v>
      </c>
      <c r="G61">
        <v>3</v>
      </c>
      <c r="H61" s="3">
        <v>18.899999999999999</v>
      </c>
      <c r="I61" s="3">
        <v>11.1</v>
      </c>
      <c r="J61" s="3">
        <v>2.4</v>
      </c>
      <c r="K61" s="4">
        <v>2.62</v>
      </c>
      <c r="L61" s="4">
        <v>59.99</v>
      </c>
    </row>
    <row r="62" spans="1:12" x14ac:dyDescent="0.25">
      <c r="A62">
        <v>31084</v>
      </c>
      <c r="B62" t="s">
        <v>112</v>
      </c>
      <c r="C62" t="s">
        <v>101</v>
      </c>
      <c r="E62" s="2" t="s">
        <v>14</v>
      </c>
      <c r="F62">
        <v>923</v>
      </c>
      <c r="G62">
        <v>5</v>
      </c>
      <c r="H62" s="3">
        <v>21.3</v>
      </c>
      <c r="I62" s="3">
        <v>11.1</v>
      </c>
      <c r="J62" s="3">
        <v>3.6</v>
      </c>
      <c r="K62" s="4">
        <v>4.2699999999999996</v>
      </c>
      <c r="L62" s="4">
        <v>89.99</v>
      </c>
    </row>
    <row r="63" spans="1:12" x14ac:dyDescent="0.25">
      <c r="A63">
        <v>31085</v>
      </c>
      <c r="B63" t="s">
        <v>113</v>
      </c>
      <c r="C63" t="s">
        <v>101</v>
      </c>
      <c r="E63" s="2" t="s">
        <v>14</v>
      </c>
      <c r="F63">
        <v>581</v>
      </c>
      <c r="G63">
        <v>2</v>
      </c>
      <c r="H63" s="3">
        <v>18.899999999999999</v>
      </c>
      <c r="I63" s="3">
        <v>11.1</v>
      </c>
      <c r="J63" s="3">
        <v>2.4</v>
      </c>
      <c r="K63" s="4">
        <v>2.5499999999999998</v>
      </c>
      <c r="L63" s="4">
        <v>49.99</v>
      </c>
    </row>
    <row r="64" spans="1:12" x14ac:dyDescent="0.25">
      <c r="A64">
        <v>40187</v>
      </c>
      <c r="B64" t="s">
        <v>114</v>
      </c>
      <c r="C64" t="s">
        <v>115</v>
      </c>
      <c r="E64" s="2" t="s">
        <v>9</v>
      </c>
      <c r="F64">
        <v>100</v>
      </c>
      <c r="G64">
        <v>0</v>
      </c>
      <c r="H64" s="3">
        <v>4.7</v>
      </c>
      <c r="I64" s="3">
        <v>3.5</v>
      </c>
      <c r="J64" s="3">
        <v>2.2000000000000002</v>
      </c>
      <c r="K64" s="4">
        <f>10.4/16</f>
        <v>0.65</v>
      </c>
      <c r="L64" s="4">
        <v>5.99</v>
      </c>
    </row>
    <row r="65" spans="1:12" x14ac:dyDescent="0.25">
      <c r="A65">
        <v>40188</v>
      </c>
      <c r="B65" t="s">
        <v>116</v>
      </c>
      <c r="C65" t="s">
        <v>117</v>
      </c>
      <c r="D65" t="s">
        <v>118</v>
      </c>
      <c r="E65" s="2" t="s">
        <v>17</v>
      </c>
      <c r="F65">
        <v>187</v>
      </c>
      <c r="G65">
        <v>1</v>
      </c>
      <c r="H65" s="3">
        <v>7.5</v>
      </c>
      <c r="I65" s="3">
        <v>5.4</v>
      </c>
      <c r="J65" s="3">
        <v>2.8</v>
      </c>
      <c r="K65" s="4">
        <v>0.63</v>
      </c>
      <c r="L65" s="4">
        <v>12.99</v>
      </c>
    </row>
    <row r="66" spans="1:12" x14ac:dyDescent="0.25">
      <c r="A66">
        <v>40198</v>
      </c>
      <c r="B66" t="s">
        <v>120</v>
      </c>
      <c r="C66" t="s">
        <v>117</v>
      </c>
      <c r="D66" t="s">
        <v>121</v>
      </c>
      <c r="E66" s="2" t="s">
        <v>20</v>
      </c>
      <c r="F66">
        <v>389</v>
      </c>
      <c r="G66">
        <v>16</v>
      </c>
      <c r="H66" s="3">
        <v>15</v>
      </c>
      <c r="I66" s="3">
        <v>10.199999999999999</v>
      </c>
      <c r="J66" s="3">
        <v>2.1</v>
      </c>
      <c r="K66" s="4">
        <v>1.66</v>
      </c>
      <c r="L66" s="4">
        <v>39.99</v>
      </c>
    </row>
    <row r="67" spans="1:12" x14ac:dyDescent="0.25">
      <c r="A67">
        <v>40270</v>
      </c>
      <c r="B67" t="s">
        <v>123</v>
      </c>
      <c r="C67" t="s">
        <v>115</v>
      </c>
      <c r="D67" t="s">
        <v>124</v>
      </c>
      <c r="E67" s="2" t="s">
        <v>9</v>
      </c>
      <c r="F67">
        <v>140</v>
      </c>
      <c r="G67">
        <v>0</v>
      </c>
      <c r="H67" s="3">
        <v>5.5</v>
      </c>
      <c r="I67" s="3">
        <v>4.7</v>
      </c>
      <c r="J67" s="3">
        <v>2.4</v>
      </c>
      <c r="K67" s="4">
        <f>4.8/16</f>
        <v>0.3</v>
      </c>
      <c r="L67" s="4">
        <v>9.99</v>
      </c>
    </row>
    <row r="68" spans="1:12" x14ac:dyDescent="0.25">
      <c r="A68">
        <v>40271</v>
      </c>
      <c r="B68" t="s">
        <v>125</v>
      </c>
      <c r="C68" t="s">
        <v>115</v>
      </c>
      <c r="D68" t="s">
        <v>124</v>
      </c>
      <c r="E68" s="2" t="s">
        <v>97</v>
      </c>
      <c r="F68">
        <v>126</v>
      </c>
      <c r="G68">
        <v>0</v>
      </c>
      <c r="H68" s="3">
        <v>5.5</v>
      </c>
      <c r="I68" s="3">
        <v>4.7</v>
      </c>
      <c r="J68" s="3">
        <v>2.4</v>
      </c>
      <c r="K68" s="4">
        <f>4/16</f>
        <v>0.25</v>
      </c>
      <c r="L68" s="4">
        <v>9.99</v>
      </c>
    </row>
    <row r="69" spans="1:12" x14ac:dyDescent="0.25">
      <c r="A69">
        <v>40272</v>
      </c>
      <c r="B69" t="s">
        <v>126</v>
      </c>
      <c r="C69" t="s">
        <v>115</v>
      </c>
      <c r="D69" t="s">
        <v>124</v>
      </c>
      <c r="E69" s="2" t="s">
        <v>82</v>
      </c>
      <c r="F69">
        <v>151</v>
      </c>
      <c r="G69">
        <v>0</v>
      </c>
      <c r="H69" s="3">
        <v>5.5</v>
      </c>
      <c r="I69" s="3">
        <v>4.7</v>
      </c>
      <c r="J69" s="3">
        <v>2.4</v>
      </c>
      <c r="K69" s="4">
        <v>0.35</v>
      </c>
      <c r="L69" s="4">
        <v>9.99</v>
      </c>
    </row>
    <row r="70" spans="1:12" x14ac:dyDescent="0.25">
      <c r="A70">
        <v>40273</v>
      </c>
      <c r="B70" t="s">
        <v>127</v>
      </c>
      <c r="C70" t="s">
        <v>115</v>
      </c>
      <c r="D70" t="s">
        <v>124</v>
      </c>
      <c r="E70" s="2" t="s">
        <v>20</v>
      </c>
      <c r="F70">
        <v>114</v>
      </c>
      <c r="G70">
        <v>0</v>
      </c>
      <c r="H70" s="3">
        <v>5.5</v>
      </c>
      <c r="I70" s="3">
        <v>4.7</v>
      </c>
      <c r="J70" s="3">
        <v>2.4</v>
      </c>
      <c r="K70" s="4">
        <v>0.3</v>
      </c>
      <c r="L70" s="4">
        <v>9.99</v>
      </c>
    </row>
    <row r="71" spans="1:12" x14ac:dyDescent="0.25">
      <c r="A71">
        <v>40274</v>
      </c>
      <c r="B71" t="s">
        <v>128</v>
      </c>
      <c r="C71" t="s">
        <v>115</v>
      </c>
      <c r="D71" t="s">
        <v>124</v>
      </c>
      <c r="E71" s="2" t="s">
        <v>20</v>
      </c>
      <c r="F71">
        <v>341</v>
      </c>
      <c r="G71">
        <v>0</v>
      </c>
      <c r="H71" s="3">
        <v>7.5</v>
      </c>
      <c r="I71" s="3">
        <v>5.5</v>
      </c>
      <c r="J71" s="3">
        <v>2.8</v>
      </c>
      <c r="K71" s="4">
        <v>0.67</v>
      </c>
      <c r="L71" s="4">
        <v>19.989999999999998</v>
      </c>
    </row>
    <row r="72" spans="1:12" x14ac:dyDescent="0.25">
      <c r="A72">
        <v>40305</v>
      </c>
      <c r="B72" t="s">
        <v>129</v>
      </c>
      <c r="C72" t="s">
        <v>117</v>
      </c>
      <c r="E72" s="2" t="s">
        <v>27</v>
      </c>
      <c r="F72">
        <v>362</v>
      </c>
      <c r="G72">
        <v>2</v>
      </c>
      <c r="H72" s="3">
        <v>10.3</v>
      </c>
      <c r="I72" s="3">
        <v>7.5</v>
      </c>
      <c r="J72" s="3">
        <v>2.8</v>
      </c>
      <c r="K72" s="4">
        <v>1.1100000000000001</v>
      </c>
      <c r="L72" s="4">
        <v>24.99</v>
      </c>
    </row>
    <row r="73" spans="1:12" x14ac:dyDescent="0.25">
      <c r="A73">
        <v>40307</v>
      </c>
      <c r="B73" t="s">
        <v>130</v>
      </c>
      <c r="C73" t="s">
        <v>217</v>
      </c>
      <c r="E73" s="2" t="s">
        <v>9</v>
      </c>
      <c r="F73">
        <v>115</v>
      </c>
      <c r="G73">
        <v>0</v>
      </c>
      <c r="H73" s="3">
        <v>6.5</v>
      </c>
      <c r="I73" s="3">
        <v>4.8</v>
      </c>
      <c r="J73" s="3">
        <v>1.8</v>
      </c>
      <c r="K73" s="4">
        <f>2.08/16</f>
        <v>0.13</v>
      </c>
      <c r="L73" s="4">
        <v>9.99</v>
      </c>
    </row>
    <row r="74" spans="1:12" x14ac:dyDescent="0.25">
      <c r="A74">
        <v>40314</v>
      </c>
      <c r="B74" t="s">
        <v>131</v>
      </c>
      <c r="C74" t="s">
        <v>132</v>
      </c>
      <c r="E74" s="2" t="s">
        <v>17</v>
      </c>
      <c r="F74">
        <v>76</v>
      </c>
      <c r="G74">
        <v>0</v>
      </c>
      <c r="H74" s="3">
        <v>7.5</v>
      </c>
      <c r="I74" s="3">
        <v>5.5</v>
      </c>
      <c r="J74" s="3">
        <v>1.8</v>
      </c>
      <c r="K74" s="4">
        <f>2.4/16</f>
        <v>0.15</v>
      </c>
      <c r="L74" s="4">
        <v>8.49</v>
      </c>
    </row>
    <row r="75" spans="1:12" x14ac:dyDescent="0.25">
      <c r="A75">
        <v>40358</v>
      </c>
      <c r="B75" t="s">
        <v>133</v>
      </c>
      <c r="C75" t="s">
        <v>117</v>
      </c>
      <c r="F75">
        <v>146</v>
      </c>
      <c r="G75">
        <v>4</v>
      </c>
      <c r="H75" s="3">
        <v>7.5</v>
      </c>
      <c r="I75" s="3">
        <v>5.5</v>
      </c>
      <c r="J75" s="3">
        <v>1.8</v>
      </c>
      <c r="K75" s="4">
        <f>5.4/16</f>
        <v>0.33750000000000002</v>
      </c>
      <c r="L75" s="4">
        <v>19.989999999999998</v>
      </c>
    </row>
    <row r="76" spans="1:12" x14ac:dyDescent="0.25">
      <c r="A76">
        <v>40388</v>
      </c>
      <c r="B76" t="s">
        <v>134</v>
      </c>
      <c r="C76" t="s">
        <v>217</v>
      </c>
      <c r="E76" s="2" t="s">
        <v>9</v>
      </c>
      <c r="F76">
        <v>80</v>
      </c>
      <c r="G76">
        <v>0</v>
      </c>
      <c r="H76" s="3">
        <v>6.5</v>
      </c>
      <c r="I76" s="3">
        <v>4.8</v>
      </c>
      <c r="J76" s="3">
        <v>1.8</v>
      </c>
      <c r="K76" s="4">
        <f>3.2/16</f>
        <v>0.2</v>
      </c>
      <c r="L76" s="4">
        <v>9.99</v>
      </c>
    </row>
    <row r="77" spans="1:12" x14ac:dyDescent="0.25">
      <c r="A77">
        <v>41151</v>
      </c>
      <c r="B77" t="s">
        <v>135</v>
      </c>
      <c r="C77" t="s">
        <v>217</v>
      </c>
      <c r="E77" s="2" t="s">
        <v>9</v>
      </c>
      <c r="F77">
        <v>104</v>
      </c>
      <c r="G77">
        <v>1</v>
      </c>
      <c r="H77" s="3">
        <v>6.2</v>
      </c>
      <c r="I77" s="3">
        <v>5.5</v>
      </c>
      <c r="J77" s="3">
        <v>1.8</v>
      </c>
      <c r="K77" s="4">
        <f>4.8/16</f>
        <v>0.3</v>
      </c>
      <c r="L77" s="4">
        <v>14.99</v>
      </c>
    </row>
    <row r="78" spans="1:12" x14ac:dyDescent="0.25">
      <c r="A78">
        <v>41152</v>
      </c>
      <c r="B78" t="s">
        <v>136</v>
      </c>
      <c r="C78" t="s">
        <v>217</v>
      </c>
      <c r="E78" s="2" t="s">
        <v>9</v>
      </c>
      <c r="F78">
        <v>322</v>
      </c>
      <c r="G78">
        <v>3</v>
      </c>
      <c r="H78" s="3">
        <v>11.1</v>
      </c>
      <c r="I78" s="3">
        <v>10.3</v>
      </c>
      <c r="J78" s="3">
        <v>3</v>
      </c>
      <c r="K78" s="4">
        <f>15.2/16</f>
        <v>0.95</v>
      </c>
      <c r="L78" s="4">
        <v>39.99</v>
      </c>
    </row>
    <row r="79" spans="1:12" x14ac:dyDescent="0.25">
      <c r="A79">
        <v>41153</v>
      </c>
      <c r="B79" t="s">
        <v>137</v>
      </c>
      <c r="C79" t="s">
        <v>217</v>
      </c>
      <c r="E79" s="2" t="s">
        <v>9</v>
      </c>
      <c r="F79">
        <v>380</v>
      </c>
      <c r="G79">
        <v>2</v>
      </c>
      <c r="H79" s="3">
        <v>15</v>
      </c>
      <c r="I79" s="3">
        <v>10.3</v>
      </c>
      <c r="J79" s="3">
        <v>2.2000000000000002</v>
      </c>
      <c r="K79" s="4">
        <v>1.43</v>
      </c>
      <c r="L79" s="4">
        <v>49.99</v>
      </c>
    </row>
    <row r="80" spans="1:12" x14ac:dyDescent="0.25">
      <c r="A80">
        <v>41154</v>
      </c>
      <c r="B80" t="s">
        <v>138</v>
      </c>
      <c r="C80" t="s">
        <v>217</v>
      </c>
      <c r="E80" s="2" t="s">
        <v>9</v>
      </c>
      <c r="F80">
        <v>585</v>
      </c>
      <c r="G80">
        <v>2</v>
      </c>
      <c r="H80" s="3">
        <v>14.9</v>
      </c>
      <c r="I80" s="3">
        <v>13.9</v>
      </c>
      <c r="J80" s="3">
        <v>2.8</v>
      </c>
      <c r="K80" s="4">
        <v>2.5099999999999998</v>
      </c>
      <c r="L80" s="4">
        <v>69.989999999999995</v>
      </c>
    </row>
    <row r="81" spans="1:12" x14ac:dyDescent="0.25">
      <c r="A81">
        <v>41155</v>
      </c>
      <c r="B81" t="s">
        <v>139</v>
      </c>
      <c r="C81" t="s">
        <v>217</v>
      </c>
      <c r="E81" s="2" t="s">
        <v>9</v>
      </c>
      <c r="F81">
        <v>125</v>
      </c>
      <c r="G81">
        <v>2</v>
      </c>
      <c r="H81" s="3">
        <v>8.1</v>
      </c>
      <c r="I81" s="3">
        <v>7.5</v>
      </c>
      <c r="J81" s="3">
        <v>1.8</v>
      </c>
      <c r="K81" s="4">
        <v>0.48</v>
      </c>
      <c r="L81" s="4">
        <v>19.989999999999998</v>
      </c>
    </row>
    <row r="82" spans="1:12" x14ac:dyDescent="0.25">
      <c r="A82">
        <v>41156</v>
      </c>
      <c r="B82" t="s">
        <v>140</v>
      </c>
      <c r="C82" t="s">
        <v>217</v>
      </c>
      <c r="E82" s="2" t="s">
        <v>17</v>
      </c>
      <c r="F82">
        <v>156</v>
      </c>
      <c r="G82">
        <v>1</v>
      </c>
      <c r="H82" s="3">
        <v>8.1</v>
      </c>
      <c r="I82" s="3">
        <v>7.5</v>
      </c>
      <c r="J82" s="3">
        <v>1.8</v>
      </c>
      <c r="K82" s="4">
        <f>8.8/16</f>
        <v>0.55000000000000004</v>
      </c>
      <c r="L82" s="4">
        <v>19.989999999999998</v>
      </c>
    </row>
    <row r="83" spans="1:12" x14ac:dyDescent="0.25">
      <c r="A83">
        <v>41157</v>
      </c>
      <c r="B83" t="s">
        <v>141</v>
      </c>
      <c r="C83" t="s">
        <v>217</v>
      </c>
      <c r="E83" s="2" t="s">
        <v>17</v>
      </c>
      <c r="F83">
        <v>323</v>
      </c>
      <c r="G83">
        <v>2</v>
      </c>
      <c r="H83" s="3">
        <v>13.9</v>
      </c>
      <c r="I83" s="3">
        <v>7.5</v>
      </c>
      <c r="J83" s="3">
        <v>2.2999999999999998</v>
      </c>
      <c r="K83" s="4">
        <v>1.19</v>
      </c>
      <c r="L83" s="4">
        <v>39.99</v>
      </c>
    </row>
    <row r="84" spans="1:12" x14ac:dyDescent="0.25">
      <c r="A84">
        <v>41190</v>
      </c>
      <c r="B84" t="s">
        <v>142</v>
      </c>
      <c r="C84" t="s">
        <v>143</v>
      </c>
      <c r="E84" s="2" t="s">
        <v>9</v>
      </c>
      <c r="F84">
        <v>149</v>
      </c>
      <c r="G84">
        <v>2</v>
      </c>
      <c r="H84" s="3">
        <v>7.5</v>
      </c>
      <c r="I84" s="3">
        <v>5.5</v>
      </c>
      <c r="J84" s="3">
        <v>1.8</v>
      </c>
      <c r="K84" s="4">
        <f>5.4/16</f>
        <v>0.33750000000000002</v>
      </c>
      <c r="L84" s="4">
        <v>14.99</v>
      </c>
    </row>
    <row r="85" spans="1:12" x14ac:dyDescent="0.25">
      <c r="A85">
        <v>41191</v>
      </c>
      <c r="B85" t="s">
        <v>144</v>
      </c>
      <c r="C85" t="s">
        <v>143</v>
      </c>
      <c r="E85" s="2" t="s">
        <v>9</v>
      </c>
      <c r="F85">
        <v>205</v>
      </c>
      <c r="G85">
        <v>2</v>
      </c>
      <c r="H85" s="3">
        <v>10.3</v>
      </c>
      <c r="I85" s="3">
        <v>7.5</v>
      </c>
      <c r="J85" s="3">
        <v>1.8</v>
      </c>
      <c r="K85" s="4">
        <f>8.8/16</f>
        <v>0.55000000000000004</v>
      </c>
      <c r="L85" s="4">
        <v>19.989999999999998</v>
      </c>
    </row>
    <row r="86" spans="1:12" x14ac:dyDescent="0.25">
      <c r="A86">
        <v>41192</v>
      </c>
      <c r="B86" t="s">
        <v>145</v>
      </c>
      <c r="C86" t="s">
        <v>143</v>
      </c>
      <c r="E86" s="2" t="s">
        <v>9</v>
      </c>
      <c r="F86">
        <v>360</v>
      </c>
      <c r="G86">
        <v>3</v>
      </c>
      <c r="H86" s="3">
        <v>13.9</v>
      </c>
      <c r="I86" s="3">
        <v>7.5</v>
      </c>
      <c r="J86" s="3">
        <v>2.2999999999999998</v>
      </c>
      <c r="K86" s="4">
        <f>13.6/16</f>
        <v>0.85</v>
      </c>
      <c r="L86" s="4">
        <v>29.99</v>
      </c>
    </row>
    <row r="87" spans="1:12" x14ac:dyDescent="0.25">
      <c r="A87">
        <v>41193</v>
      </c>
      <c r="B87" t="s">
        <v>146</v>
      </c>
      <c r="C87" t="s">
        <v>143</v>
      </c>
      <c r="E87" s="2" t="s">
        <v>9</v>
      </c>
      <c r="F87">
        <v>451</v>
      </c>
      <c r="G87">
        <v>3</v>
      </c>
      <c r="H87" s="3">
        <v>11.1</v>
      </c>
      <c r="I87" s="3">
        <v>10.3</v>
      </c>
      <c r="J87" s="3">
        <v>2.2999999999999998</v>
      </c>
      <c r="K87" s="4">
        <v>1.29</v>
      </c>
      <c r="L87" s="4">
        <v>39.99</v>
      </c>
    </row>
    <row r="88" spans="1:12" x14ac:dyDescent="0.25">
      <c r="A88">
        <v>41194</v>
      </c>
      <c r="B88" t="s">
        <v>147</v>
      </c>
      <c r="C88" t="s">
        <v>143</v>
      </c>
      <c r="E88" s="2" t="s">
        <v>9</v>
      </c>
      <c r="F88">
        <v>646</v>
      </c>
      <c r="G88">
        <v>4</v>
      </c>
      <c r="H88" s="3">
        <v>18.899999999999999</v>
      </c>
      <c r="I88" s="3">
        <v>11.1</v>
      </c>
      <c r="J88" s="3">
        <v>2.4</v>
      </c>
      <c r="K88" s="4">
        <v>1.95</v>
      </c>
      <c r="L88" s="4">
        <v>59.99</v>
      </c>
    </row>
    <row r="89" spans="1:12" x14ac:dyDescent="0.25">
      <c r="A89">
        <v>41195</v>
      </c>
      <c r="B89" t="s">
        <v>148</v>
      </c>
      <c r="C89" t="s">
        <v>143</v>
      </c>
      <c r="E89" s="2" t="s">
        <v>14</v>
      </c>
      <c r="F89">
        <v>650</v>
      </c>
      <c r="G89">
        <v>4</v>
      </c>
      <c r="H89" s="3">
        <v>15</v>
      </c>
      <c r="I89" s="3">
        <v>10.3</v>
      </c>
      <c r="J89" s="3">
        <v>2.8</v>
      </c>
      <c r="K89" s="4">
        <v>1.75</v>
      </c>
      <c r="L89" s="4">
        <v>49.99</v>
      </c>
    </row>
    <row r="90" spans="1:12" x14ac:dyDescent="0.25">
      <c r="A90">
        <v>41196</v>
      </c>
      <c r="B90" t="s">
        <v>151</v>
      </c>
      <c r="C90" t="s">
        <v>143</v>
      </c>
      <c r="E90" s="2" t="s">
        <v>14</v>
      </c>
      <c r="F90">
        <v>883</v>
      </c>
      <c r="G90">
        <v>5</v>
      </c>
      <c r="H90" s="3">
        <v>21.3</v>
      </c>
      <c r="I90" s="3">
        <v>11.1</v>
      </c>
      <c r="J90" s="3">
        <v>3.1</v>
      </c>
      <c r="K90" s="4">
        <v>2.75</v>
      </c>
      <c r="L90" s="4">
        <v>79.989999999999995</v>
      </c>
    </row>
    <row r="91" spans="1:12" x14ac:dyDescent="0.25">
      <c r="A91">
        <v>41287</v>
      </c>
      <c r="B91" t="s">
        <v>149</v>
      </c>
      <c r="C91" t="s">
        <v>150</v>
      </c>
      <c r="E91" s="2" t="s">
        <v>17</v>
      </c>
      <c r="F91">
        <v>144</v>
      </c>
      <c r="G91">
        <v>3</v>
      </c>
      <c r="H91" s="3">
        <v>8.1</v>
      </c>
      <c r="I91" s="3">
        <v>7.5</v>
      </c>
      <c r="J91" s="3">
        <v>1.8</v>
      </c>
      <c r="K91" s="4">
        <v>0.51</v>
      </c>
      <c r="L91" s="4">
        <v>19.989999999999998</v>
      </c>
    </row>
    <row r="92" spans="1:12" x14ac:dyDescent="0.25">
      <c r="A92">
        <v>41288</v>
      </c>
      <c r="B92" t="s">
        <v>152</v>
      </c>
      <c r="C92" t="s">
        <v>150</v>
      </c>
      <c r="E92" s="2" t="s">
        <v>17</v>
      </c>
      <c r="F92">
        <v>228</v>
      </c>
      <c r="G92">
        <v>4</v>
      </c>
      <c r="H92" s="3">
        <v>10.3</v>
      </c>
      <c r="I92" s="3">
        <v>7.5</v>
      </c>
      <c r="J92" s="3">
        <v>2.4</v>
      </c>
      <c r="K92" s="4">
        <v>0.81</v>
      </c>
      <c r="L92" s="4">
        <v>29.99</v>
      </c>
    </row>
    <row r="93" spans="1:12" x14ac:dyDescent="0.25">
      <c r="A93">
        <v>41327</v>
      </c>
      <c r="B93" t="s">
        <v>153</v>
      </c>
      <c r="C93" t="s">
        <v>40</v>
      </c>
      <c r="E93" s="2" t="s">
        <v>9</v>
      </c>
      <c r="F93">
        <v>86</v>
      </c>
      <c r="G93">
        <v>1</v>
      </c>
      <c r="H93" s="3">
        <v>6.2</v>
      </c>
      <c r="I93" s="3">
        <v>5.5</v>
      </c>
      <c r="J93" s="3">
        <v>2.4</v>
      </c>
      <c r="K93" s="4">
        <f>6.4/16</f>
        <v>0.4</v>
      </c>
      <c r="L93" s="4">
        <v>9.99</v>
      </c>
    </row>
    <row r="94" spans="1:12" x14ac:dyDescent="0.25">
      <c r="A94">
        <v>41328</v>
      </c>
      <c r="B94" t="s">
        <v>154</v>
      </c>
      <c r="C94" t="s">
        <v>40</v>
      </c>
      <c r="E94" s="2" t="s">
        <v>9</v>
      </c>
      <c r="F94">
        <v>95</v>
      </c>
      <c r="G94">
        <v>1</v>
      </c>
      <c r="H94" s="3">
        <v>6.2</v>
      </c>
      <c r="I94" s="3">
        <v>5.5</v>
      </c>
      <c r="J94" s="3">
        <v>2.4</v>
      </c>
      <c r="K94" s="4">
        <f>5/16</f>
        <v>0.3125</v>
      </c>
      <c r="L94" s="4">
        <v>9.99</v>
      </c>
    </row>
    <row r="95" spans="1:12" x14ac:dyDescent="0.25">
      <c r="A95">
        <v>41329</v>
      </c>
      <c r="B95" t="s">
        <v>155</v>
      </c>
      <c r="C95" t="s">
        <v>40</v>
      </c>
      <c r="E95" s="2" t="s">
        <v>9</v>
      </c>
      <c r="F95">
        <v>163</v>
      </c>
      <c r="G95">
        <v>1</v>
      </c>
      <c r="H95" s="3">
        <v>7.5</v>
      </c>
      <c r="I95" s="3">
        <v>5.5</v>
      </c>
      <c r="J95" s="3">
        <v>2.4</v>
      </c>
      <c r="K95" s="4">
        <f>7.2/16</f>
        <v>0.45</v>
      </c>
      <c r="L95" s="4">
        <v>14.99</v>
      </c>
    </row>
    <row r="96" spans="1:12" x14ac:dyDescent="0.25">
      <c r="A96">
        <v>41330</v>
      </c>
      <c r="B96" t="s">
        <v>156</v>
      </c>
      <c r="C96" t="s">
        <v>40</v>
      </c>
      <c r="E96" s="2" t="s">
        <v>9</v>
      </c>
      <c r="F96">
        <v>119</v>
      </c>
      <c r="G96">
        <v>1</v>
      </c>
      <c r="H96" s="3">
        <v>7.5</v>
      </c>
      <c r="I96" s="3">
        <v>5.5</v>
      </c>
      <c r="J96" s="3">
        <v>2.4</v>
      </c>
      <c r="K96" s="4">
        <f>6.4/16</f>
        <v>0.4</v>
      </c>
      <c r="L96" s="4">
        <v>14.99</v>
      </c>
    </row>
    <row r="97" spans="1:12" x14ac:dyDescent="0.25">
      <c r="A97">
        <v>41332</v>
      </c>
      <c r="B97" t="s">
        <v>157</v>
      </c>
      <c r="C97" t="s">
        <v>40</v>
      </c>
      <c r="E97" s="2" t="s">
        <v>9</v>
      </c>
      <c r="F97">
        <v>210</v>
      </c>
      <c r="G97">
        <v>1</v>
      </c>
      <c r="H97" s="3">
        <v>10.3</v>
      </c>
      <c r="I97" s="3">
        <v>7.5</v>
      </c>
      <c r="J97" s="3">
        <v>2.4</v>
      </c>
      <c r="K97" s="4">
        <v>0.7</v>
      </c>
      <c r="L97" s="4">
        <v>19.989999999999998</v>
      </c>
    </row>
    <row r="98" spans="1:12" x14ac:dyDescent="0.25">
      <c r="A98">
        <v>41333</v>
      </c>
      <c r="B98" t="s">
        <v>158</v>
      </c>
      <c r="C98" t="s">
        <v>40</v>
      </c>
      <c r="E98" s="2" t="s">
        <v>9</v>
      </c>
      <c r="F98">
        <v>223</v>
      </c>
      <c r="G98">
        <v>1</v>
      </c>
      <c r="H98" s="3">
        <v>10.3</v>
      </c>
      <c r="I98" s="3">
        <v>7.5</v>
      </c>
      <c r="J98" s="3">
        <v>2.4</v>
      </c>
      <c r="K98" s="4">
        <v>0.7</v>
      </c>
      <c r="L98" s="4">
        <v>19.989999999999998</v>
      </c>
    </row>
    <row r="99" spans="1:12" x14ac:dyDescent="0.25">
      <c r="A99">
        <v>41334</v>
      </c>
      <c r="B99" t="s">
        <v>159</v>
      </c>
      <c r="C99" t="s">
        <v>40</v>
      </c>
      <c r="E99" s="2" t="s">
        <v>9</v>
      </c>
      <c r="F99">
        <v>229</v>
      </c>
      <c r="G99">
        <v>3</v>
      </c>
      <c r="H99" s="3">
        <v>13.9</v>
      </c>
      <c r="I99" s="3">
        <v>7.5</v>
      </c>
      <c r="J99" s="3">
        <v>2.2999999999999998</v>
      </c>
      <c r="K99" s="4">
        <f>15.2/16</f>
        <v>0.95</v>
      </c>
      <c r="L99" s="4">
        <v>24.99</v>
      </c>
    </row>
    <row r="100" spans="1:12" x14ac:dyDescent="0.25">
      <c r="A100">
        <v>41335</v>
      </c>
      <c r="B100" t="s">
        <v>160</v>
      </c>
      <c r="C100" t="s">
        <v>40</v>
      </c>
      <c r="E100" s="2" t="s">
        <v>9</v>
      </c>
      <c r="F100">
        <v>351</v>
      </c>
      <c r="G100">
        <v>2</v>
      </c>
      <c r="H100" s="3">
        <v>11.1</v>
      </c>
      <c r="I100" s="3">
        <v>10.3</v>
      </c>
      <c r="J100" s="3">
        <v>3</v>
      </c>
      <c r="K100" s="4">
        <v>1.34</v>
      </c>
      <c r="L100" s="4">
        <v>29.99</v>
      </c>
    </row>
    <row r="101" spans="1:12" x14ac:dyDescent="0.25">
      <c r="A101">
        <v>41336</v>
      </c>
      <c r="B101" t="s">
        <v>161</v>
      </c>
      <c r="C101" t="s">
        <v>40</v>
      </c>
      <c r="E101" s="2" t="s">
        <v>9</v>
      </c>
      <c r="F101">
        <v>378</v>
      </c>
      <c r="G101">
        <v>2</v>
      </c>
      <c r="H101" s="3">
        <v>13.9</v>
      </c>
      <c r="I101" s="3">
        <v>7.5</v>
      </c>
      <c r="J101" s="3">
        <v>2.8</v>
      </c>
      <c r="K101" s="4">
        <v>1.32</v>
      </c>
      <c r="L101" s="4">
        <v>29.99</v>
      </c>
    </row>
    <row r="102" spans="1:12" x14ac:dyDescent="0.25">
      <c r="A102">
        <v>41338</v>
      </c>
      <c r="B102" t="s">
        <v>162</v>
      </c>
      <c r="C102" t="s">
        <v>40</v>
      </c>
      <c r="E102" s="2" t="s">
        <v>9</v>
      </c>
      <c r="F102">
        <v>460</v>
      </c>
      <c r="G102">
        <v>2</v>
      </c>
      <c r="H102" s="3">
        <v>15</v>
      </c>
      <c r="I102" s="3">
        <v>10.3</v>
      </c>
      <c r="J102" s="3">
        <v>2.8</v>
      </c>
      <c r="K102" s="4">
        <v>1.67</v>
      </c>
      <c r="L102" s="4">
        <v>44.99</v>
      </c>
    </row>
    <row r="103" spans="1:12" x14ac:dyDescent="0.25">
      <c r="A103">
        <v>41339</v>
      </c>
      <c r="B103" t="s">
        <v>163</v>
      </c>
      <c r="C103" t="s">
        <v>40</v>
      </c>
      <c r="E103" s="2" t="s">
        <v>9</v>
      </c>
      <c r="F103">
        <v>488</v>
      </c>
      <c r="G103">
        <v>2</v>
      </c>
      <c r="H103" s="3">
        <v>18.899999999999999</v>
      </c>
      <c r="I103" s="3">
        <v>11.1</v>
      </c>
      <c r="J103" s="3">
        <v>2.4</v>
      </c>
      <c r="K103" s="4">
        <v>2</v>
      </c>
      <c r="L103" s="4">
        <v>54.99</v>
      </c>
    </row>
    <row r="104" spans="1:12" x14ac:dyDescent="0.25">
      <c r="A104">
        <v>41340</v>
      </c>
      <c r="B104" t="s">
        <v>164</v>
      </c>
      <c r="C104" t="s">
        <v>40</v>
      </c>
      <c r="E104" s="2" t="s">
        <v>9</v>
      </c>
      <c r="F104">
        <v>722</v>
      </c>
      <c r="G104">
        <v>3</v>
      </c>
      <c r="H104" s="3">
        <v>14.9</v>
      </c>
      <c r="I104" s="3">
        <v>13.9</v>
      </c>
      <c r="J104" s="3">
        <v>3.7</v>
      </c>
      <c r="K104" s="4">
        <v>2.5099999999999998</v>
      </c>
      <c r="L104" s="4">
        <v>69.989999999999995</v>
      </c>
    </row>
    <row r="105" spans="1:12" x14ac:dyDescent="0.25">
      <c r="A105">
        <v>41341</v>
      </c>
      <c r="B105" t="s">
        <v>165</v>
      </c>
      <c r="C105" t="s">
        <v>40</v>
      </c>
      <c r="E105" s="2" t="s">
        <v>14</v>
      </c>
      <c r="F105">
        <v>85</v>
      </c>
      <c r="G105">
        <v>1</v>
      </c>
      <c r="H105" s="3">
        <v>6.2</v>
      </c>
      <c r="I105" s="3">
        <v>5.5</v>
      </c>
      <c r="J105" s="3">
        <v>1.8</v>
      </c>
      <c r="K105" s="4">
        <f>4/16</f>
        <v>0.25</v>
      </c>
      <c r="L105" s="4">
        <v>9.99</v>
      </c>
    </row>
    <row r="106" spans="1:12" x14ac:dyDescent="0.25">
      <c r="A106">
        <v>41342</v>
      </c>
      <c r="B106" t="s">
        <v>166</v>
      </c>
      <c r="C106" t="s">
        <v>40</v>
      </c>
      <c r="E106" s="2" t="s">
        <v>14</v>
      </c>
      <c r="F106">
        <v>183</v>
      </c>
      <c r="G106">
        <v>1</v>
      </c>
      <c r="H106" s="3">
        <v>7.5</v>
      </c>
      <c r="I106" s="3">
        <v>5.5</v>
      </c>
      <c r="J106" s="3">
        <v>2.4</v>
      </c>
      <c r="K106" s="4">
        <f>7/16</f>
        <v>0.4375</v>
      </c>
      <c r="L106" s="4">
        <v>14.99</v>
      </c>
    </row>
    <row r="107" spans="1:12" x14ac:dyDescent="0.25">
      <c r="A107">
        <v>41343</v>
      </c>
      <c r="B107" t="s">
        <v>167</v>
      </c>
      <c r="C107" t="s">
        <v>40</v>
      </c>
      <c r="E107" s="2" t="s">
        <v>17</v>
      </c>
      <c r="F107">
        <v>323</v>
      </c>
      <c r="G107">
        <v>1</v>
      </c>
      <c r="H107" s="3">
        <v>15.8</v>
      </c>
      <c r="I107" s="3">
        <v>9.8000000000000007</v>
      </c>
      <c r="J107" s="3">
        <v>5.9</v>
      </c>
      <c r="K107" s="4">
        <v>1.17</v>
      </c>
      <c r="L107" s="4">
        <v>29.99</v>
      </c>
    </row>
    <row r="108" spans="1:12" x14ac:dyDescent="0.25">
      <c r="A108">
        <v>41344</v>
      </c>
      <c r="B108" t="s">
        <v>168</v>
      </c>
      <c r="C108" t="s">
        <v>40</v>
      </c>
      <c r="E108" s="2" t="s">
        <v>17</v>
      </c>
      <c r="F108">
        <v>294</v>
      </c>
      <c r="G108">
        <v>2</v>
      </c>
      <c r="H108" s="3">
        <v>13.9</v>
      </c>
      <c r="I108" s="3">
        <v>7.5</v>
      </c>
      <c r="J108" s="3">
        <v>2.8</v>
      </c>
      <c r="K108" s="4">
        <v>1.1200000000000001</v>
      </c>
      <c r="L108" s="4">
        <v>29.99</v>
      </c>
    </row>
    <row r="109" spans="1:12" x14ac:dyDescent="0.25">
      <c r="A109">
        <v>41345</v>
      </c>
      <c r="B109" t="s">
        <v>169</v>
      </c>
      <c r="C109" t="s">
        <v>40</v>
      </c>
      <c r="E109" s="2" t="s">
        <v>17</v>
      </c>
      <c r="F109">
        <v>474</v>
      </c>
      <c r="G109">
        <v>3</v>
      </c>
      <c r="H109" s="3">
        <v>18.899999999999999</v>
      </c>
      <c r="I109" s="3">
        <v>11.1</v>
      </c>
      <c r="J109" s="3">
        <v>2.4</v>
      </c>
      <c r="K109" s="4">
        <v>2.1800000000000002</v>
      </c>
      <c r="L109" s="4">
        <v>59.99</v>
      </c>
    </row>
    <row r="110" spans="1:12" x14ac:dyDescent="0.25">
      <c r="A110">
        <v>41346</v>
      </c>
      <c r="B110" t="s">
        <v>170</v>
      </c>
      <c r="C110" t="s">
        <v>40</v>
      </c>
      <c r="E110" s="2" t="s">
        <v>17</v>
      </c>
      <c r="F110">
        <v>563</v>
      </c>
      <c r="G110">
        <v>0</v>
      </c>
      <c r="H110" s="3">
        <v>15</v>
      </c>
      <c r="I110" s="3">
        <v>10.3</v>
      </c>
      <c r="J110" s="3">
        <v>3.7</v>
      </c>
      <c r="K110" s="4">
        <v>2.16</v>
      </c>
      <c r="L110" s="4">
        <v>49.99</v>
      </c>
    </row>
    <row r="111" spans="1:12" x14ac:dyDescent="0.25">
      <c r="A111">
        <v>41347</v>
      </c>
      <c r="B111" t="s">
        <v>171</v>
      </c>
      <c r="C111" t="s">
        <v>40</v>
      </c>
      <c r="E111" s="2" t="s">
        <v>17</v>
      </c>
      <c r="F111">
        <v>1017</v>
      </c>
      <c r="G111">
        <v>4</v>
      </c>
      <c r="H111" s="3">
        <v>18.899999999999999</v>
      </c>
      <c r="I111" s="3">
        <v>14.9</v>
      </c>
      <c r="J111" s="3">
        <v>3.7</v>
      </c>
      <c r="K111" s="4">
        <v>4.3</v>
      </c>
      <c r="L111" s="4">
        <v>99.99</v>
      </c>
    </row>
    <row r="112" spans="1:12" x14ac:dyDescent="0.25">
      <c r="A112">
        <v>41348</v>
      </c>
      <c r="B112" t="s">
        <v>172</v>
      </c>
      <c r="C112" t="s">
        <v>40</v>
      </c>
      <c r="E112" s="2" t="s">
        <v>14</v>
      </c>
      <c r="F112">
        <v>247</v>
      </c>
      <c r="G112">
        <v>1</v>
      </c>
      <c r="H112" s="3">
        <v>8.1</v>
      </c>
      <c r="I112" s="3">
        <v>7.5</v>
      </c>
      <c r="J112" s="3">
        <v>2.9</v>
      </c>
      <c r="K112" s="4">
        <v>0.77</v>
      </c>
      <c r="L112" s="4">
        <v>19.989999999999998</v>
      </c>
    </row>
    <row r="113" spans="1:12" x14ac:dyDescent="0.25">
      <c r="A113">
        <v>41349</v>
      </c>
      <c r="B113" t="s">
        <v>173</v>
      </c>
      <c r="C113" t="s">
        <v>40</v>
      </c>
      <c r="E113" s="2" t="s">
        <v>14</v>
      </c>
      <c r="F113">
        <v>345</v>
      </c>
      <c r="G113">
        <v>2</v>
      </c>
      <c r="H113" s="3">
        <v>13.9</v>
      </c>
      <c r="I113" s="3">
        <v>7.5</v>
      </c>
      <c r="J113" s="3">
        <v>2.8</v>
      </c>
      <c r="K113" s="4">
        <v>1.19</v>
      </c>
      <c r="L113" s="4">
        <v>29.99</v>
      </c>
    </row>
    <row r="114" spans="1:12" x14ac:dyDescent="0.25">
      <c r="A114">
        <v>41350</v>
      </c>
      <c r="B114" t="s">
        <v>174</v>
      </c>
      <c r="C114" t="s">
        <v>40</v>
      </c>
      <c r="E114" s="2" t="s">
        <v>17</v>
      </c>
      <c r="F114">
        <v>325</v>
      </c>
      <c r="G114">
        <v>2</v>
      </c>
      <c r="H114" s="3">
        <v>13.7</v>
      </c>
      <c r="I114" s="3">
        <v>7.5</v>
      </c>
      <c r="J114" s="3">
        <v>2.2000000000000002</v>
      </c>
      <c r="K114" s="4">
        <v>1</v>
      </c>
      <c r="L114" s="4">
        <v>29.99</v>
      </c>
    </row>
    <row r="115" spans="1:12" x14ac:dyDescent="0.25">
      <c r="A115">
        <v>41351</v>
      </c>
      <c r="B115" t="s">
        <v>175</v>
      </c>
      <c r="C115" t="s">
        <v>40</v>
      </c>
      <c r="E115" s="2" t="s">
        <v>14</v>
      </c>
      <c r="F115">
        <v>413</v>
      </c>
      <c r="G115">
        <v>2</v>
      </c>
      <c r="H115" s="3">
        <v>15</v>
      </c>
      <c r="I115" s="3">
        <v>10.3</v>
      </c>
      <c r="J115" s="3">
        <v>2.2000000000000002</v>
      </c>
      <c r="K115" s="4">
        <v>1.48</v>
      </c>
      <c r="L115" s="4">
        <v>39.99</v>
      </c>
    </row>
    <row r="116" spans="1:12" x14ac:dyDescent="0.25">
      <c r="A116">
        <v>41352</v>
      </c>
      <c r="B116" t="s">
        <v>176</v>
      </c>
      <c r="C116" t="s">
        <v>40</v>
      </c>
      <c r="E116" s="2" t="s">
        <v>14</v>
      </c>
      <c r="F116">
        <v>648</v>
      </c>
      <c r="G116">
        <v>3</v>
      </c>
      <c r="H116" s="3">
        <v>18.899999999999999</v>
      </c>
      <c r="I116" s="3">
        <v>11.1</v>
      </c>
      <c r="J116" s="3">
        <v>2.9</v>
      </c>
      <c r="K116" s="4">
        <v>2.15</v>
      </c>
      <c r="L116" s="4">
        <v>59.99</v>
      </c>
    </row>
    <row r="117" spans="1:12" x14ac:dyDescent="0.25">
      <c r="A117">
        <v>41353</v>
      </c>
      <c r="B117" t="s">
        <v>177</v>
      </c>
      <c r="C117" t="s">
        <v>40</v>
      </c>
      <c r="E117" s="2" t="s">
        <v>82</v>
      </c>
      <c r="F117">
        <v>500</v>
      </c>
      <c r="G117">
        <v>0</v>
      </c>
      <c r="H117" s="3">
        <v>15</v>
      </c>
      <c r="I117" s="3">
        <v>10.3</v>
      </c>
      <c r="J117" s="3">
        <v>2.8</v>
      </c>
      <c r="K117" s="4">
        <v>1.1499999999999999</v>
      </c>
      <c r="L117" s="4">
        <v>29.99</v>
      </c>
    </row>
    <row r="118" spans="1:12" x14ac:dyDescent="0.25">
      <c r="A118">
        <v>41451</v>
      </c>
      <c r="B118" t="s">
        <v>178</v>
      </c>
      <c r="C118" t="s">
        <v>132</v>
      </c>
      <c r="E118" s="2" t="s">
        <v>17</v>
      </c>
      <c r="F118">
        <v>126</v>
      </c>
      <c r="G118">
        <v>3</v>
      </c>
      <c r="H118" s="3">
        <v>6.2</v>
      </c>
      <c r="I118" s="3">
        <v>5.6</v>
      </c>
      <c r="J118" s="3">
        <v>1.8</v>
      </c>
      <c r="K118" s="4">
        <v>0.31</v>
      </c>
      <c r="L118" s="4">
        <v>9.99</v>
      </c>
    </row>
    <row r="119" spans="1:12" x14ac:dyDescent="0.25">
      <c r="A119">
        <v>41452</v>
      </c>
      <c r="B119" t="s">
        <v>179</v>
      </c>
      <c r="C119" t="s">
        <v>132</v>
      </c>
      <c r="E119" s="2" t="s">
        <v>17</v>
      </c>
      <c r="F119">
        <v>101</v>
      </c>
      <c r="G119">
        <v>3</v>
      </c>
      <c r="H119" s="3">
        <v>6.2</v>
      </c>
      <c r="I119" s="3">
        <v>5.6</v>
      </c>
      <c r="J119" s="3">
        <v>1.8</v>
      </c>
      <c r="K119" s="4">
        <v>0.33</v>
      </c>
      <c r="L119" s="4">
        <v>9.99</v>
      </c>
    </row>
    <row r="120" spans="1:12" x14ac:dyDescent="0.25">
      <c r="A120">
        <v>41453</v>
      </c>
      <c r="B120" t="s">
        <v>180</v>
      </c>
      <c r="C120" t="s">
        <v>132</v>
      </c>
      <c r="E120" s="2" t="s">
        <v>17</v>
      </c>
      <c r="F120">
        <v>214</v>
      </c>
      <c r="G120">
        <v>4</v>
      </c>
      <c r="H120" s="3">
        <v>8.1</v>
      </c>
      <c r="I120" s="3">
        <v>7.5</v>
      </c>
      <c r="J120" s="3">
        <v>1.8</v>
      </c>
      <c r="K120" s="4">
        <v>0.59</v>
      </c>
      <c r="L120" s="4">
        <v>19.989999999999998</v>
      </c>
    </row>
    <row r="121" spans="1:12" x14ac:dyDescent="0.25">
      <c r="A121">
        <v>41454</v>
      </c>
      <c r="B121" t="s">
        <v>181</v>
      </c>
      <c r="C121" t="s">
        <v>132</v>
      </c>
      <c r="E121" s="2" t="s">
        <v>17</v>
      </c>
      <c r="F121">
        <v>359</v>
      </c>
      <c r="G121">
        <v>4</v>
      </c>
      <c r="H121" s="3">
        <v>13.9</v>
      </c>
      <c r="I121" s="3">
        <v>7.5</v>
      </c>
      <c r="J121" s="3">
        <v>2.2999999999999998</v>
      </c>
      <c r="K121" s="4">
        <v>1.1499999999999999</v>
      </c>
      <c r="L121" s="4">
        <v>29.99</v>
      </c>
    </row>
    <row r="122" spans="1:12" x14ac:dyDescent="0.25">
      <c r="A122">
        <v>41455</v>
      </c>
      <c r="B122" t="s">
        <v>182</v>
      </c>
      <c r="C122" t="s">
        <v>132</v>
      </c>
      <c r="E122" s="2" t="s">
        <v>17</v>
      </c>
      <c r="F122">
        <v>433</v>
      </c>
      <c r="G122">
        <v>17</v>
      </c>
      <c r="H122" s="3">
        <v>14.5</v>
      </c>
      <c r="I122" s="3">
        <v>7.1</v>
      </c>
      <c r="J122" s="3">
        <v>7</v>
      </c>
      <c r="K122" s="4">
        <v>2.27</v>
      </c>
      <c r="L122" s="4">
        <v>39.99</v>
      </c>
    </row>
    <row r="123" spans="1:12" x14ac:dyDescent="0.25">
      <c r="A123">
        <v>41456</v>
      </c>
      <c r="B123" t="s">
        <v>183</v>
      </c>
      <c r="C123" t="s">
        <v>132</v>
      </c>
      <c r="E123" s="2" t="s">
        <v>17</v>
      </c>
      <c r="F123">
        <v>515</v>
      </c>
      <c r="G123">
        <v>6</v>
      </c>
      <c r="H123" s="3">
        <v>15</v>
      </c>
      <c r="I123" s="3">
        <v>10.3</v>
      </c>
      <c r="J123" s="3">
        <v>2.5</v>
      </c>
      <c r="K123" s="4">
        <v>1.55</v>
      </c>
      <c r="L123" s="4">
        <v>39.99</v>
      </c>
    </row>
    <row r="124" spans="1:12" x14ac:dyDescent="0.25">
      <c r="A124">
        <v>41597</v>
      </c>
      <c r="B124" t="s">
        <v>184</v>
      </c>
      <c r="C124" t="s">
        <v>117</v>
      </c>
      <c r="D124" t="s">
        <v>124</v>
      </c>
      <c r="E124" s="2" t="s">
        <v>54</v>
      </c>
      <c r="F124">
        <v>708</v>
      </c>
      <c r="G124">
        <v>0</v>
      </c>
      <c r="H124" s="3">
        <v>10.3</v>
      </c>
      <c r="I124" s="3">
        <v>8.6999999999999993</v>
      </c>
      <c r="J124" s="3">
        <v>3.7</v>
      </c>
      <c r="K124" s="4">
        <v>1.55</v>
      </c>
      <c r="L124" s="4">
        <v>29.99</v>
      </c>
    </row>
    <row r="125" spans="1:12" x14ac:dyDescent="0.25">
      <c r="A125">
        <v>41598</v>
      </c>
      <c r="B125" t="s">
        <v>185</v>
      </c>
      <c r="C125" t="s">
        <v>47</v>
      </c>
      <c r="D125" t="s">
        <v>124</v>
      </c>
      <c r="E125" s="2" t="s">
        <v>9</v>
      </c>
      <c r="F125">
        <v>122</v>
      </c>
      <c r="G125">
        <v>0</v>
      </c>
      <c r="H125" s="3">
        <v>4.8</v>
      </c>
      <c r="I125" s="3">
        <v>3.6</v>
      </c>
      <c r="J125" s="3">
        <v>3.1</v>
      </c>
      <c r="K125" s="4">
        <f>4.2/16</f>
        <v>0.26250000000000001</v>
      </c>
      <c r="L125" s="4">
        <v>9.99</v>
      </c>
    </row>
    <row r="126" spans="1:12" x14ac:dyDescent="0.25">
      <c r="A126">
        <v>41599</v>
      </c>
      <c r="B126" t="s">
        <v>186</v>
      </c>
      <c r="C126" t="s">
        <v>47</v>
      </c>
      <c r="D126" t="s">
        <v>124</v>
      </c>
      <c r="E126" s="2" t="s">
        <v>9</v>
      </c>
      <c r="F126">
        <v>143</v>
      </c>
      <c r="G126">
        <v>0</v>
      </c>
      <c r="H126" s="3">
        <v>4.8</v>
      </c>
      <c r="I126" s="3">
        <v>3.6</v>
      </c>
      <c r="J126" s="3">
        <v>3.1</v>
      </c>
      <c r="K126" s="4">
        <f>4.6/16</f>
        <v>0.28749999999999998</v>
      </c>
      <c r="L126" s="4">
        <v>9.99</v>
      </c>
    </row>
    <row r="127" spans="1:12" x14ac:dyDescent="0.25">
      <c r="A127">
        <v>41600</v>
      </c>
      <c r="B127" t="s">
        <v>187</v>
      </c>
      <c r="C127" t="s">
        <v>47</v>
      </c>
      <c r="D127" t="s">
        <v>124</v>
      </c>
      <c r="E127" s="2" t="s">
        <v>9</v>
      </c>
      <c r="F127">
        <v>135</v>
      </c>
      <c r="G127">
        <v>0</v>
      </c>
      <c r="H127" s="3">
        <v>4.8</v>
      </c>
      <c r="I127" s="3">
        <v>3.6</v>
      </c>
      <c r="J127" s="3">
        <v>3.1</v>
      </c>
      <c r="K127" s="4">
        <f>5.9/16</f>
        <v>0.36875000000000002</v>
      </c>
      <c r="L127" s="4">
        <v>9.99</v>
      </c>
    </row>
    <row r="128" spans="1:12" x14ac:dyDescent="0.25">
      <c r="A128">
        <v>41601</v>
      </c>
      <c r="B128" t="s">
        <v>188</v>
      </c>
      <c r="C128" t="s">
        <v>47</v>
      </c>
      <c r="D128" t="s">
        <v>124</v>
      </c>
      <c r="E128" s="2" t="s">
        <v>9</v>
      </c>
      <c r="F128">
        <v>108</v>
      </c>
      <c r="G128">
        <v>0</v>
      </c>
      <c r="H128" s="3">
        <v>4.8</v>
      </c>
      <c r="I128" s="3">
        <v>3.6</v>
      </c>
      <c r="J128" s="3">
        <v>3.1</v>
      </c>
      <c r="K128" s="4">
        <f>4/16</f>
        <v>0.25</v>
      </c>
      <c r="L128" s="4">
        <v>9.99</v>
      </c>
    </row>
    <row r="129" spans="1:12" x14ac:dyDescent="0.25">
      <c r="A129">
        <v>41602</v>
      </c>
      <c r="B129" t="s">
        <v>189</v>
      </c>
      <c r="C129" t="s">
        <v>190</v>
      </c>
      <c r="D129" t="s">
        <v>124</v>
      </c>
      <c r="E129" s="2" t="s">
        <v>9</v>
      </c>
      <c r="F129">
        <v>119</v>
      </c>
      <c r="G129">
        <v>0</v>
      </c>
      <c r="H129" s="3">
        <v>4.8</v>
      </c>
      <c r="I129" s="3">
        <v>3.6</v>
      </c>
      <c r="J129" s="3">
        <v>3.1</v>
      </c>
      <c r="K129" s="4">
        <f>4/16</f>
        <v>0.25</v>
      </c>
      <c r="L129" s="4">
        <v>9.99</v>
      </c>
    </row>
    <row r="130" spans="1:12" x14ac:dyDescent="0.25">
      <c r="A130">
        <v>41603</v>
      </c>
      <c r="B130" t="s">
        <v>191</v>
      </c>
      <c r="C130" t="s">
        <v>190</v>
      </c>
      <c r="D130" t="s">
        <v>124</v>
      </c>
      <c r="E130" s="2" t="s">
        <v>9</v>
      </c>
      <c r="F130">
        <v>130</v>
      </c>
      <c r="G130">
        <v>0</v>
      </c>
      <c r="H130" s="3">
        <v>4.8</v>
      </c>
      <c r="I130" s="3">
        <v>3.6</v>
      </c>
      <c r="J130" s="3">
        <v>3.1</v>
      </c>
      <c r="K130" s="4">
        <f>4.44/16</f>
        <v>0.27750000000000002</v>
      </c>
      <c r="L130" s="4">
        <v>9.99</v>
      </c>
    </row>
    <row r="131" spans="1:12" x14ac:dyDescent="0.25">
      <c r="A131">
        <v>41604</v>
      </c>
      <c r="B131" t="s">
        <v>192</v>
      </c>
      <c r="C131" t="s">
        <v>49</v>
      </c>
      <c r="D131" t="s">
        <v>124</v>
      </c>
      <c r="E131" s="2" t="s">
        <v>54</v>
      </c>
      <c r="F131">
        <v>101</v>
      </c>
      <c r="G131">
        <v>0</v>
      </c>
      <c r="H131" s="3">
        <v>4.8</v>
      </c>
      <c r="I131" s="3">
        <v>3.6</v>
      </c>
      <c r="J131" s="3">
        <v>3.1</v>
      </c>
      <c r="K131" s="4">
        <f>4.8/16</f>
        <v>0.3</v>
      </c>
      <c r="L131" s="4">
        <v>9.99</v>
      </c>
    </row>
    <row r="132" spans="1:12" x14ac:dyDescent="0.25">
      <c r="A132">
        <v>41605</v>
      </c>
      <c r="B132" t="s">
        <v>193</v>
      </c>
      <c r="C132" t="s">
        <v>49</v>
      </c>
      <c r="D132" t="s">
        <v>124</v>
      </c>
      <c r="E132" s="2" t="s">
        <v>54</v>
      </c>
      <c r="F132">
        <v>105</v>
      </c>
      <c r="G132">
        <v>0</v>
      </c>
      <c r="H132" s="3">
        <v>4.8</v>
      </c>
      <c r="I132" s="3">
        <v>3.6</v>
      </c>
      <c r="J132" s="3">
        <v>3.1</v>
      </c>
      <c r="K132" s="4">
        <f>4.8/16</f>
        <v>0.3</v>
      </c>
      <c r="L132" s="4">
        <v>9.99</v>
      </c>
    </row>
    <row r="133" spans="1:12" x14ac:dyDescent="0.25">
      <c r="A133">
        <v>41606</v>
      </c>
      <c r="B133" t="s">
        <v>194</v>
      </c>
      <c r="C133" t="s">
        <v>49</v>
      </c>
      <c r="D133" t="s">
        <v>124</v>
      </c>
      <c r="E133" s="2" t="s">
        <v>54</v>
      </c>
      <c r="F133">
        <v>113</v>
      </c>
      <c r="G133">
        <v>0</v>
      </c>
      <c r="H133" s="3">
        <v>4.8</v>
      </c>
      <c r="I133" s="3">
        <v>3.6</v>
      </c>
      <c r="J133" s="3">
        <v>3.1</v>
      </c>
      <c r="K133" s="4">
        <f>4.8/16</f>
        <v>0.3</v>
      </c>
      <c r="L133" s="4">
        <v>9.99</v>
      </c>
    </row>
    <row r="134" spans="1:12" x14ac:dyDescent="0.25">
      <c r="A134">
        <v>41607</v>
      </c>
      <c r="B134" t="s">
        <v>195</v>
      </c>
      <c r="C134" t="s">
        <v>49</v>
      </c>
      <c r="D134" t="s">
        <v>124</v>
      </c>
      <c r="E134" s="2" t="s">
        <v>54</v>
      </c>
      <c r="F134">
        <v>136</v>
      </c>
      <c r="G134">
        <v>0</v>
      </c>
      <c r="H134" s="3">
        <v>4.8</v>
      </c>
      <c r="I134" s="3">
        <v>3.6</v>
      </c>
      <c r="J134" s="3">
        <v>3.1</v>
      </c>
      <c r="K134" s="4">
        <f>5.6/16</f>
        <v>0.35</v>
      </c>
      <c r="L134" s="4">
        <v>9.99</v>
      </c>
    </row>
    <row r="135" spans="1:12" x14ac:dyDescent="0.25">
      <c r="A135">
        <v>41608</v>
      </c>
      <c r="B135" t="s">
        <v>196</v>
      </c>
      <c r="C135" t="s">
        <v>190</v>
      </c>
      <c r="D135" t="s">
        <v>124</v>
      </c>
      <c r="E135" s="2" t="s">
        <v>54</v>
      </c>
      <c r="F135">
        <v>141</v>
      </c>
      <c r="G135">
        <v>0</v>
      </c>
      <c r="H135" s="3">
        <v>4.8</v>
      </c>
      <c r="I135" s="3">
        <v>3.6</v>
      </c>
      <c r="J135" s="3">
        <v>3.1</v>
      </c>
      <c r="K135" s="4">
        <f>4.6/16</f>
        <v>0.28749999999999998</v>
      </c>
      <c r="L135" s="4">
        <v>9.99</v>
      </c>
    </row>
    <row r="136" spans="1:12" x14ac:dyDescent="0.25">
      <c r="A136">
        <v>41609</v>
      </c>
      <c r="B136" t="s">
        <v>197</v>
      </c>
      <c r="C136" t="s">
        <v>190</v>
      </c>
      <c r="D136" t="s">
        <v>124</v>
      </c>
      <c r="E136" s="2" t="s">
        <v>54</v>
      </c>
      <c r="F136">
        <v>149</v>
      </c>
      <c r="G136">
        <v>0</v>
      </c>
      <c r="H136" s="3">
        <v>4.8</v>
      </c>
      <c r="I136" s="3">
        <v>3.6</v>
      </c>
      <c r="J136" s="3">
        <v>3.1</v>
      </c>
      <c r="K136" s="4">
        <f>4.8/16</f>
        <v>0.3</v>
      </c>
      <c r="L136" s="4">
        <v>9.99</v>
      </c>
    </row>
    <row r="137" spans="1:12" x14ac:dyDescent="0.25">
      <c r="A137">
        <v>41610</v>
      </c>
      <c r="B137" t="s">
        <v>198</v>
      </c>
      <c r="C137" t="s">
        <v>47</v>
      </c>
      <c r="D137" t="s">
        <v>124</v>
      </c>
      <c r="E137" s="2" t="s">
        <v>122</v>
      </c>
      <c r="F137">
        <v>209</v>
      </c>
      <c r="G137">
        <v>0</v>
      </c>
      <c r="H137" s="3">
        <v>7.5</v>
      </c>
      <c r="I137" s="3">
        <v>5.5</v>
      </c>
      <c r="J137" s="3">
        <v>2.8</v>
      </c>
      <c r="K137" s="4">
        <f>7.2/16</f>
        <v>0.45</v>
      </c>
      <c r="L137" s="4">
        <v>19.989999999999998</v>
      </c>
    </row>
    <row r="138" spans="1:12" x14ac:dyDescent="0.25">
      <c r="A138">
        <v>41611</v>
      </c>
      <c r="B138" t="s">
        <v>199</v>
      </c>
      <c r="C138" t="s">
        <v>200</v>
      </c>
      <c r="D138" t="s">
        <v>124</v>
      </c>
      <c r="E138" s="2" t="s">
        <v>54</v>
      </c>
      <c r="F138">
        <v>240</v>
      </c>
      <c r="G138">
        <v>0</v>
      </c>
      <c r="H138" s="3">
        <v>7.5</v>
      </c>
      <c r="I138" s="3">
        <v>5.5</v>
      </c>
      <c r="J138" s="3">
        <v>2.8</v>
      </c>
      <c r="K138" s="4">
        <f>8.5/16</f>
        <v>0.53125</v>
      </c>
      <c r="L138" s="4">
        <v>19.989999999999998</v>
      </c>
    </row>
    <row r="139" spans="1:12" x14ac:dyDescent="0.25">
      <c r="A139">
        <v>41612</v>
      </c>
      <c r="B139" t="s">
        <v>201</v>
      </c>
      <c r="C139" t="s">
        <v>84</v>
      </c>
      <c r="D139" t="s">
        <v>124</v>
      </c>
      <c r="E139" s="2" t="s">
        <v>17</v>
      </c>
      <c r="F139">
        <v>160</v>
      </c>
      <c r="G139">
        <v>0</v>
      </c>
      <c r="H139" s="3">
        <v>7.5</v>
      </c>
      <c r="I139" s="3">
        <v>5.5</v>
      </c>
      <c r="J139" s="3">
        <v>2.8</v>
      </c>
      <c r="K139" s="4">
        <f>7/16</f>
        <v>0.4375</v>
      </c>
      <c r="L139" s="4">
        <v>19.989999999999998</v>
      </c>
    </row>
    <row r="140" spans="1:12" x14ac:dyDescent="0.25">
      <c r="A140">
        <v>41613</v>
      </c>
      <c r="B140" t="s">
        <v>202</v>
      </c>
      <c r="C140" t="s">
        <v>58</v>
      </c>
      <c r="D140" t="s">
        <v>124</v>
      </c>
      <c r="E140" s="2" t="s">
        <v>54</v>
      </c>
      <c r="F140">
        <v>160</v>
      </c>
      <c r="G140">
        <v>0</v>
      </c>
      <c r="H140" s="3">
        <v>7.5</v>
      </c>
      <c r="I140" s="3">
        <v>5.5</v>
      </c>
      <c r="J140" s="3">
        <v>2.8</v>
      </c>
      <c r="K140" s="4">
        <f>7.5/16</f>
        <v>0.46875</v>
      </c>
      <c r="L140" s="4">
        <v>19.989999999999998</v>
      </c>
    </row>
    <row r="141" spans="1:12" x14ac:dyDescent="0.25">
      <c r="A141">
        <v>41614</v>
      </c>
      <c r="B141" t="s">
        <v>203</v>
      </c>
      <c r="C141" t="s">
        <v>53</v>
      </c>
      <c r="D141" t="s">
        <v>124</v>
      </c>
      <c r="E141" s="2" t="s">
        <v>54</v>
      </c>
      <c r="F141">
        <v>234</v>
      </c>
      <c r="G141">
        <v>0</v>
      </c>
      <c r="H141" s="3">
        <v>7.5</v>
      </c>
      <c r="I141" s="3">
        <v>5.5</v>
      </c>
      <c r="J141" s="3">
        <v>2.8</v>
      </c>
      <c r="K141" s="4">
        <f>8.5/16</f>
        <v>0.53125</v>
      </c>
      <c r="L141" s="4">
        <v>19.989999999999998</v>
      </c>
    </row>
    <row r="142" spans="1:12" x14ac:dyDescent="0.25">
      <c r="A142">
        <v>41615</v>
      </c>
      <c r="B142" t="s">
        <v>204</v>
      </c>
      <c r="C142" t="s">
        <v>205</v>
      </c>
      <c r="D142" t="s">
        <v>124</v>
      </c>
      <c r="E142" s="2" t="s">
        <v>206</v>
      </c>
      <c r="F142">
        <v>180</v>
      </c>
      <c r="G142">
        <v>0</v>
      </c>
      <c r="H142" s="3">
        <v>5.5</v>
      </c>
      <c r="I142" s="3">
        <v>4.8</v>
      </c>
      <c r="J142" s="3">
        <v>2.4</v>
      </c>
      <c r="K142" s="4">
        <f>6.4/16</f>
        <v>0.4</v>
      </c>
      <c r="L142" s="4">
        <v>14.99</v>
      </c>
    </row>
    <row r="143" spans="1:12" x14ac:dyDescent="0.25">
      <c r="A143">
        <v>41616</v>
      </c>
      <c r="B143" t="s">
        <v>207</v>
      </c>
      <c r="C143" t="s">
        <v>205</v>
      </c>
      <c r="D143" t="s">
        <v>124</v>
      </c>
      <c r="E143" s="2" t="s">
        <v>206</v>
      </c>
      <c r="F143">
        <v>127</v>
      </c>
      <c r="G143">
        <v>0</v>
      </c>
      <c r="H143" s="3">
        <v>4.8</v>
      </c>
      <c r="I143" s="3">
        <v>3.6</v>
      </c>
      <c r="J143" s="3">
        <v>3.1</v>
      </c>
      <c r="K143" s="4">
        <f>4.8/16</f>
        <v>0.3</v>
      </c>
      <c r="L143" s="4">
        <v>9.99</v>
      </c>
    </row>
    <row r="144" spans="1:12" x14ac:dyDescent="0.25">
      <c r="A144">
        <v>41617</v>
      </c>
      <c r="B144" t="s">
        <v>208</v>
      </c>
      <c r="C144" t="s">
        <v>217</v>
      </c>
      <c r="D144" t="s">
        <v>124</v>
      </c>
      <c r="E144" s="2" t="s">
        <v>206</v>
      </c>
      <c r="F144">
        <v>130</v>
      </c>
      <c r="G144">
        <v>0</v>
      </c>
      <c r="H144" s="3">
        <v>4.8</v>
      </c>
      <c r="I144" s="3">
        <v>3.6</v>
      </c>
      <c r="J144" s="3">
        <v>3.1</v>
      </c>
      <c r="K144" s="4">
        <f>5/16</f>
        <v>0.3125</v>
      </c>
      <c r="L144" s="4">
        <v>9.99</v>
      </c>
    </row>
    <row r="145" spans="1:12" x14ac:dyDescent="0.25">
      <c r="A145">
        <v>41618</v>
      </c>
      <c r="B145" t="s">
        <v>209</v>
      </c>
      <c r="C145" t="s">
        <v>217</v>
      </c>
      <c r="D145" t="s">
        <v>124</v>
      </c>
      <c r="E145" s="2" t="s">
        <v>206</v>
      </c>
      <c r="F145">
        <v>201</v>
      </c>
      <c r="G145">
        <v>0</v>
      </c>
      <c r="H145" s="3">
        <v>5.5</v>
      </c>
      <c r="I145" s="3">
        <v>4.8</v>
      </c>
      <c r="J145" s="3">
        <v>2.4</v>
      </c>
      <c r="K145" s="4">
        <f>6.7/16</f>
        <v>0.41875000000000001</v>
      </c>
      <c r="L145" s="4">
        <v>14.99</v>
      </c>
    </row>
    <row r="146" spans="1:12" x14ac:dyDescent="0.25">
      <c r="A146">
        <v>41619</v>
      </c>
      <c r="B146" t="s">
        <v>210</v>
      </c>
      <c r="C146" t="s">
        <v>190</v>
      </c>
      <c r="D146" t="s">
        <v>124</v>
      </c>
      <c r="E146" s="2" t="s">
        <v>206</v>
      </c>
      <c r="F146">
        <v>104</v>
      </c>
      <c r="G146">
        <v>0</v>
      </c>
      <c r="H146" s="3">
        <v>4.8</v>
      </c>
      <c r="I146" s="3">
        <v>3.6</v>
      </c>
      <c r="J146" s="3">
        <v>3.1</v>
      </c>
      <c r="K146" s="4">
        <f>3.84/16</f>
        <v>0.24</v>
      </c>
      <c r="L146" s="4">
        <v>9.99</v>
      </c>
    </row>
    <row r="147" spans="1:12" x14ac:dyDescent="0.25">
      <c r="A147">
        <v>41620</v>
      </c>
      <c r="B147" t="s">
        <v>211</v>
      </c>
      <c r="C147" t="s">
        <v>190</v>
      </c>
      <c r="D147" t="s">
        <v>124</v>
      </c>
      <c r="E147" s="2" t="s">
        <v>206</v>
      </c>
      <c r="F147">
        <v>124</v>
      </c>
      <c r="G147">
        <v>0</v>
      </c>
      <c r="H147" s="3">
        <v>4.8</v>
      </c>
      <c r="I147" s="3">
        <v>3.6</v>
      </c>
      <c r="J147" s="3">
        <v>3.1</v>
      </c>
      <c r="K147" s="4">
        <f>4/16</f>
        <v>0.25</v>
      </c>
      <c r="L147" s="4">
        <v>9.99</v>
      </c>
    </row>
    <row r="148" spans="1:12" x14ac:dyDescent="0.25">
      <c r="A148">
        <v>41621</v>
      </c>
      <c r="B148" t="s">
        <v>212</v>
      </c>
      <c r="C148" t="s">
        <v>205</v>
      </c>
      <c r="D148" t="s">
        <v>124</v>
      </c>
      <c r="E148" s="2" t="s">
        <v>206</v>
      </c>
      <c r="F148">
        <v>245</v>
      </c>
      <c r="G148">
        <v>0</v>
      </c>
      <c r="H148" s="3">
        <v>7.5</v>
      </c>
      <c r="I148" s="3">
        <v>5.5</v>
      </c>
      <c r="J148" s="3">
        <v>2.8</v>
      </c>
      <c r="K148" s="4">
        <f>10.6/16</f>
        <v>0.66249999999999998</v>
      </c>
      <c r="L148" s="4">
        <v>19.989999999999998</v>
      </c>
    </row>
    <row r="149" spans="1:12" x14ac:dyDescent="0.25">
      <c r="A149">
        <v>41622</v>
      </c>
      <c r="B149" t="s">
        <v>213</v>
      </c>
      <c r="C149" t="s">
        <v>214</v>
      </c>
      <c r="D149" t="s">
        <v>124</v>
      </c>
      <c r="E149" s="2" t="s">
        <v>17</v>
      </c>
      <c r="F149">
        <v>228</v>
      </c>
      <c r="G149">
        <v>0</v>
      </c>
      <c r="H149" s="3">
        <v>7.5</v>
      </c>
      <c r="I149" s="3">
        <v>5.5</v>
      </c>
      <c r="J149" s="3">
        <v>2.8</v>
      </c>
      <c r="K149" s="4">
        <f>8.8/16</f>
        <v>0.55000000000000004</v>
      </c>
      <c r="L149" s="4">
        <v>19.989999999999998</v>
      </c>
    </row>
    <row r="150" spans="1:12" x14ac:dyDescent="0.25">
      <c r="A150">
        <v>41623</v>
      </c>
      <c r="B150" t="s">
        <v>215</v>
      </c>
      <c r="C150" t="s">
        <v>217</v>
      </c>
      <c r="D150" t="s">
        <v>124</v>
      </c>
      <c r="E150" s="2" t="s">
        <v>206</v>
      </c>
      <c r="F150">
        <v>361</v>
      </c>
      <c r="G150">
        <v>0</v>
      </c>
      <c r="H150" s="3">
        <v>7.5</v>
      </c>
      <c r="I150" s="3">
        <v>5.5</v>
      </c>
      <c r="J150" s="3">
        <v>2.8</v>
      </c>
      <c r="K150" s="4">
        <f>11.5/16</f>
        <v>0.71875</v>
      </c>
      <c r="L150" s="4">
        <v>19.989999999999998</v>
      </c>
    </row>
    <row r="151" spans="1:12" x14ac:dyDescent="0.25">
      <c r="A151">
        <v>41624</v>
      </c>
      <c r="B151" t="s">
        <v>216</v>
      </c>
      <c r="C151" t="s">
        <v>217</v>
      </c>
      <c r="D151" t="s">
        <v>124</v>
      </c>
      <c r="E151" s="2" t="s">
        <v>17</v>
      </c>
      <c r="F151">
        <v>109</v>
      </c>
      <c r="G151">
        <v>0</v>
      </c>
      <c r="H151" s="3">
        <v>4.8</v>
      </c>
      <c r="I151" s="3">
        <v>3.6</v>
      </c>
      <c r="J151" s="3">
        <v>3.1</v>
      </c>
      <c r="K151" s="4">
        <f>4.6/16</f>
        <v>0.28749999999999998</v>
      </c>
      <c r="L151" s="4">
        <v>9.99</v>
      </c>
    </row>
    <row r="152" spans="1:12" x14ac:dyDescent="0.25">
      <c r="A152">
        <v>41625</v>
      </c>
      <c r="B152" t="s">
        <v>218</v>
      </c>
      <c r="C152" t="s">
        <v>217</v>
      </c>
      <c r="D152" t="s">
        <v>124</v>
      </c>
      <c r="E152" s="2" t="s">
        <v>17</v>
      </c>
      <c r="F152">
        <v>129</v>
      </c>
      <c r="G152">
        <v>0</v>
      </c>
      <c r="H152" s="3">
        <v>4.8</v>
      </c>
      <c r="I152" s="3">
        <v>3.6</v>
      </c>
      <c r="J152" s="3">
        <v>3.1</v>
      </c>
      <c r="K152" s="4">
        <f>4.6/16</f>
        <v>0.28749999999999998</v>
      </c>
      <c r="L152" s="4">
        <v>9.99</v>
      </c>
    </row>
    <row r="153" spans="1:12" x14ac:dyDescent="0.25">
      <c r="A153">
        <v>41626</v>
      </c>
      <c r="B153" t="s">
        <v>219</v>
      </c>
      <c r="C153" t="s">
        <v>49</v>
      </c>
      <c r="D153" t="s">
        <v>124</v>
      </c>
      <c r="E153" s="2" t="s">
        <v>20</v>
      </c>
      <c r="F153">
        <v>189</v>
      </c>
      <c r="G153">
        <v>0</v>
      </c>
      <c r="H153" s="3">
        <v>5.5</v>
      </c>
      <c r="I153" s="3">
        <v>4.8</v>
      </c>
      <c r="J153" s="3">
        <v>2.4</v>
      </c>
      <c r="K153" s="4">
        <f>6.4/16</f>
        <v>0.4</v>
      </c>
      <c r="L153" s="4">
        <v>14.99</v>
      </c>
    </row>
    <row r="154" spans="1:12" x14ac:dyDescent="0.25">
      <c r="A154">
        <v>41627</v>
      </c>
      <c r="B154" t="s">
        <v>220</v>
      </c>
      <c r="C154" t="s">
        <v>190</v>
      </c>
      <c r="D154" t="s">
        <v>124</v>
      </c>
      <c r="E154" s="2" t="s">
        <v>20</v>
      </c>
      <c r="F154">
        <v>215</v>
      </c>
      <c r="G154">
        <v>0</v>
      </c>
      <c r="H154" s="3">
        <v>5.5</v>
      </c>
      <c r="I154" s="3">
        <v>4.8</v>
      </c>
      <c r="J154" s="3">
        <v>2.4</v>
      </c>
      <c r="K154" s="4">
        <f>5.6/16</f>
        <v>0.35</v>
      </c>
      <c r="L154" s="4">
        <v>14.99</v>
      </c>
    </row>
    <row r="155" spans="1:12" x14ac:dyDescent="0.25">
      <c r="A155">
        <v>41628</v>
      </c>
      <c r="B155" t="s">
        <v>221</v>
      </c>
      <c r="C155" t="s">
        <v>190</v>
      </c>
      <c r="D155" t="s">
        <v>124</v>
      </c>
      <c r="E155" s="2" t="s">
        <v>20</v>
      </c>
      <c r="F155">
        <v>124</v>
      </c>
      <c r="G155">
        <v>0</v>
      </c>
      <c r="H155" s="3">
        <v>4.8</v>
      </c>
      <c r="I155" s="3">
        <v>3.6</v>
      </c>
      <c r="J155" s="3">
        <v>3.1</v>
      </c>
      <c r="K155" s="4">
        <f>4.8/16</f>
        <v>0.3</v>
      </c>
      <c r="L155" s="4">
        <v>9.99</v>
      </c>
    </row>
    <row r="156" spans="1:12" x14ac:dyDescent="0.25">
      <c r="A156">
        <v>41629</v>
      </c>
      <c r="B156" t="s">
        <v>222</v>
      </c>
      <c r="C156" t="s">
        <v>190</v>
      </c>
      <c r="D156" t="s">
        <v>124</v>
      </c>
      <c r="E156" s="2" t="s">
        <v>20</v>
      </c>
      <c r="F156">
        <v>161</v>
      </c>
      <c r="G156">
        <v>0</v>
      </c>
      <c r="H156" s="3">
        <v>4.8</v>
      </c>
      <c r="I156" s="3">
        <v>3.6</v>
      </c>
      <c r="J156" s="3">
        <v>3.1</v>
      </c>
      <c r="K156" s="4">
        <f>6.7/16</f>
        <v>0.41875000000000001</v>
      </c>
      <c r="L156" s="4">
        <v>9.99</v>
      </c>
    </row>
    <row r="157" spans="1:12" x14ac:dyDescent="0.25">
      <c r="A157">
        <v>41630</v>
      </c>
      <c r="B157" t="s">
        <v>223</v>
      </c>
      <c r="C157" t="s">
        <v>224</v>
      </c>
      <c r="D157" t="s">
        <v>124</v>
      </c>
      <c r="E157" s="2" t="s">
        <v>20</v>
      </c>
      <c r="F157">
        <v>193</v>
      </c>
      <c r="G157">
        <v>0</v>
      </c>
      <c r="H157" s="3">
        <v>7.5</v>
      </c>
      <c r="I157" s="3">
        <v>5.5</v>
      </c>
      <c r="J157" s="3">
        <v>2.8</v>
      </c>
      <c r="K157" s="4">
        <f>8.3/16</f>
        <v>0.51875000000000004</v>
      </c>
      <c r="L157" s="4">
        <v>19.989999999999998</v>
      </c>
    </row>
    <row r="158" spans="1:12" x14ac:dyDescent="0.25">
      <c r="A158">
        <v>41631</v>
      </c>
      <c r="B158" t="s">
        <v>225</v>
      </c>
      <c r="C158" t="s">
        <v>205</v>
      </c>
      <c r="D158" t="s">
        <v>124</v>
      </c>
      <c r="E158" s="2" t="s">
        <v>20</v>
      </c>
      <c r="F158">
        <v>247</v>
      </c>
      <c r="G158">
        <v>0</v>
      </c>
      <c r="H158" s="3">
        <v>7.5</v>
      </c>
      <c r="I158" s="3">
        <v>5.5</v>
      </c>
      <c r="J158" s="3">
        <v>2.8</v>
      </c>
      <c r="K158" s="4">
        <f>8.5/16</f>
        <v>0.53125</v>
      </c>
      <c r="L158" s="4">
        <v>19.989999999999998</v>
      </c>
    </row>
    <row r="159" spans="1:12" x14ac:dyDescent="0.25">
      <c r="A159">
        <v>41632</v>
      </c>
      <c r="B159" t="s">
        <v>226</v>
      </c>
      <c r="C159" t="s">
        <v>227</v>
      </c>
      <c r="D159" t="s">
        <v>124</v>
      </c>
      <c r="E159" s="2" t="s">
        <v>20</v>
      </c>
      <c r="F159">
        <v>215</v>
      </c>
      <c r="G159">
        <v>0</v>
      </c>
      <c r="H159" s="3">
        <v>7.5</v>
      </c>
      <c r="I159" s="3">
        <v>5.5</v>
      </c>
      <c r="J159" s="3">
        <v>2.8</v>
      </c>
      <c r="K159" s="4">
        <f>7.8/16</f>
        <v>0.48749999999999999</v>
      </c>
      <c r="L159" s="4">
        <v>19.989999999999998</v>
      </c>
    </row>
    <row r="160" spans="1:12" x14ac:dyDescent="0.25">
      <c r="A160">
        <v>42071</v>
      </c>
      <c r="B160" t="s">
        <v>65</v>
      </c>
      <c r="C160" t="s">
        <v>66</v>
      </c>
      <c r="E160" s="2" t="s">
        <v>9</v>
      </c>
      <c r="F160">
        <v>171</v>
      </c>
      <c r="G160">
        <v>0</v>
      </c>
      <c r="H160" s="3">
        <v>10.3</v>
      </c>
      <c r="I160" s="3">
        <v>5.6</v>
      </c>
      <c r="J160" s="3">
        <v>2.8</v>
      </c>
      <c r="K160" s="4">
        <v>0.73</v>
      </c>
      <c r="L160" s="4">
        <v>19.989999999999998</v>
      </c>
    </row>
    <row r="161" spans="1:12" x14ac:dyDescent="0.25">
      <c r="A161">
        <v>42072</v>
      </c>
      <c r="B161" t="s">
        <v>67</v>
      </c>
      <c r="C161" t="s">
        <v>66</v>
      </c>
      <c r="E161" s="2" t="s">
        <v>9</v>
      </c>
      <c r="F161">
        <v>135</v>
      </c>
      <c r="G161">
        <v>0</v>
      </c>
      <c r="H161" s="3">
        <v>10.3</v>
      </c>
      <c r="I161" s="3">
        <v>5.6</v>
      </c>
      <c r="J161" s="3">
        <v>2.8</v>
      </c>
      <c r="K161" s="4">
        <v>0.66</v>
      </c>
      <c r="L161" s="4">
        <v>19.989999999999998</v>
      </c>
    </row>
    <row r="162" spans="1:12" x14ac:dyDescent="0.25">
      <c r="A162">
        <v>42073</v>
      </c>
      <c r="B162" t="s">
        <v>68</v>
      </c>
      <c r="C162" t="s">
        <v>66</v>
      </c>
      <c r="E162" s="2" t="s">
        <v>9</v>
      </c>
      <c r="F162">
        <v>139</v>
      </c>
      <c r="G162">
        <v>0</v>
      </c>
      <c r="H162" s="3">
        <v>10.3</v>
      </c>
      <c r="I162" s="3">
        <v>5.6</v>
      </c>
      <c r="J162" s="3">
        <v>2.8</v>
      </c>
      <c r="K162" s="4">
        <v>0.66</v>
      </c>
      <c r="L162" s="4">
        <v>19.989999999999998</v>
      </c>
    </row>
    <row r="163" spans="1:12" x14ac:dyDescent="0.25">
      <c r="A163">
        <v>42074</v>
      </c>
      <c r="B163" t="s">
        <v>69</v>
      </c>
      <c r="C163" t="s">
        <v>66</v>
      </c>
      <c r="E163" s="2" t="s">
        <v>9</v>
      </c>
      <c r="F163">
        <v>330</v>
      </c>
      <c r="G163">
        <v>0</v>
      </c>
      <c r="H163" s="3">
        <v>11.1</v>
      </c>
      <c r="I163" s="3">
        <v>10.3</v>
      </c>
      <c r="J163" s="3">
        <v>2.2999999999999998</v>
      </c>
      <c r="K163" s="4">
        <v>1.34</v>
      </c>
      <c r="L163" s="4">
        <v>39.99</v>
      </c>
    </row>
    <row r="164" spans="1:12" x14ac:dyDescent="0.25">
      <c r="A164">
        <v>42075</v>
      </c>
      <c r="B164" t="s">
        <v>70</v>
      </c>
      <c r="C164" t="s">
        <v>66</v>
      </c>
      <c r="E164" s="2" t="s">
        <v>9</v>
      </c>
      <c r="F164">
        <v>513</v>
      </c>
      <c r="G164">
        <v>0</v>
      </c>
      <c r="H164" s="3">
        <v>13.9</v>
      </c>
      <c r="I164" s="3">
        <v>7.5</v>
      </c>
      <c r="J164" s="3">
        <v>3.6</v>
      </c>
      <c r="K164" s="4">
        <v>1.89</v>
      </c>
      <c r="L164" s="4">
        <v>49.99</v>
      </c>
    </row>
    <row r="165" spans="1:12" x14ac:dyDescent="0.25">
      <c r="A165">
        <v>42076</v>
      </c>
      <c r="B165" t="s">
        <v>71</v>
      </c>
      <c r="C165" t="s">
        <v>66</v>
      </c>
      <c r="E165" s="2" t="s">
        <v>9</v>
      </c>
      <c r="F165">
        <v>1020</v>
      </c>
      <c r="G165">
        <v>0</v>
      </c>
      <c r="H165" s="3">
        <v>18.899999999999999</v>
      </c>
      <c r="I165" s="3">
        <v>11.1</v>
      </c>
      <c r="J165" s="3">
        <v>2.9</v>
      </c>
      <c r="K165" s="4">
        <v>3.22</v>
      </c>
      <c r="L165" s="4">
        <v>89.99</v>
      </c>
    </row>
    <row r="166" spans="1:12" x14ac:dyDescent="0.25">
      <c r="A166">
        <v>42077</v>
      </c>
      <c r="B166" t="s">
        <v>72</v>
      </c>
      <c r="C166" t="s">
        <v>66</v>
      </c>
      <c r="E166" s="2" t="s">
        <v>9</v>
      </c>
      <c r="F166">
        <v>1005</v>
      </c>
      <c r="G166">
        <v>0</v>
      </c>
      <c r="H166" s="3">
        <v>18.899999999999999</v>
      </c>
      <c r="I166" s="3">
        <v>11.1</v>
      </c>
      <c r="J166" s="3">
        <v>4.5999999999999996</v>
      </c>
      <c r="K166" s="4">
        <v>3.74</v>
      </c>
      <c r="L166" s="4">
        <v>109.99</v>
      </c>
    </row>
    <row r="167" spans="1:12" x14ac:dyDescent="0.25">
      <c r="A167">
        <v>42078</v>
      </c>
      <c r="B167" t="s">
        <v>73</v>
      </c>
      <c r="C167" t="s">
        <v>66</v>
      </c>
      <c r="E167" s="2" t="s">
        <v>9</v>
      </c>
      <c r="F167">
        <v>2595</v>
      </c>
      <c r="G167">
        <v>0</v>
      </c>
      <c r="H167" s="3">
        <v>22.9</v>
      </c>
      <c r="I167" s="3">
        <v>18.899999999999999</v>
      </c>
      <c r="J167" s="3">
        <v>4.9000000000000004</v>
      </c>
      <c r="K167" s="4">
        <v>7.62</v>
      </c>
      <c r="L167" s="4">
        <v>179.99</v>
      </c>
    </row>
    <row r="168" spans="1:12" x14ac:dyDescent="0.25">
      <c r="A168">
        <v>42079</v>
      </c>
      <c r="B168" t="s">
        <v>74</v>
      </c>
      <c r="C168" t="s">
        <v>66</v>
      </c>
      <c r="E168" s="2" t="s">
        <v>17</v>
      </c>
      <c r="F168">
        <v>592</v>
      </c>
      <c r="G168">
        <v>0</v>
      </c>
      <c r="H168" s="3">
        <v>15</v>
      </c>
      <c r="I168" s="3">
        <v>10.3</v>
      </c>
      <c r="J168" s="3">
        <v>3.7</v>
      </c>
      <c r="K168" s="4">
        <v>2.75</v>
      </c>
      <c r="L168" s="4">
        <v>69.989999999999995</v>
      </c>
    </row>
    <row r="169" spans="1:12" x14ac:dyDescent="0.25">
      <c r="A169">
        <v>42080</v>
      </c>
      <c r="B169" t="s">
        <v>75</v>
      </c>
      <c r="C169" t="s">
        <v>66</v>
      </c>
      <c r="E169" s="2" t="s">
        <v>17</v>
      </c>
      <c r="F169">
        <v>1003</v>
      </c>
      <c r="G169">
        <v>0</v>
      </c>
      <c r="H169" s="3">
        <v>18.899999999999999</v>
      </c>
      <c r="I169" s="3">
        <v>14.9</v>
      </c>
      <c r="J169" s="3">
        <v>2.8</v>
      </c>
      <c r="K169" s="4">
        <v>3.72</v>
      </c>
      <c r="L169" s="4">
        <v>149.99</v>
      </c>
    </row>
    <row r="170" spans="1:12" x14ac:dyDescent="0.25">
      <c r="A170">
        <v>42081</v>
      </c>
      <c r="B170" t="s">
        <v>76</v>
      </c>
      <c r="C170" t="s">
        <v>66</v>
      </c>
      <c r="E170" s="2" t="s">
        <v>17</v>
      </c>
      <c r="F170">
        <v>1167</v>
      </c>
      <c r="G170">
        <v>0</v>
      </c>
      <c r="H170" s="3">
        <v>22.9</v>
      </c>
      <c r="I170" s="3">
        <v>14.9</v>
      </c>
      <c r="J170" s="3">
        <v>4.5999999999999996</v>
      </c>
      <c r="K170" s="4">
        <v>5.33</v>
      </c>
      <c r="L170" s="4">
        <v>139.99</v>
      </c>
    </row>
    <row r="171" spans="1:12" x14ac:dyDescent="0.25">
      <c r="A171">
        <v>42082</v>
      </c>
      <c r="B171" t="s">
        <v>228</v>
      </c>
      <c r="C171" t="s">
        <v>66</v>
      </c>
      <c r="E171" s="2" t="s">
        <v>17</v>
      </c>
      <c r="F171">
        <v>4057</v>
      </c>
      <c r="G171">
        <v>0</v>
      </c>
      <c r="H171" s="3">
        <v>22.9</v>
      </c>
      <c r="I171" s="3">
        <v>18.899999999999999</v>
      </c>
      <c r="J171" s="3">
        <v>6.7</v>
      </c>
      <c r="K171" s="4">
        <v>13.44</v>
      </c>
      <c r="L171" s="4">
        <v>299.99</v>
      </c>
    </row>
    <row r="172" spans="1:12" x14ac:dyDescent="0.25">
      <c r="A172">
        <v>42083</v>
      </c>
      <c r="B172" t="s">
        <v>229</v>
      </c>
      <c r="C172" t="s">
        <v>66</v>
      </c>
      <c r="E172" s="2" t="s">
        <v>14</v>
      </c>
      <c r="F172">
        <v>3599</v>
      </c>
      <c r="G172">
        <v>0</v>
      </c>
      <c r="H172" s="3">
        <v>22.4</v>
      </c>
      <c r="I172" s="3">
        <v>14.8</v>
      </c>
      <c r="J172" s="3">
        <v>5.9</v>
      </c>
      <c r="K172" s="4">
        <v>13.04</v>
      </c>
      <c r="L172" s="4">
        <v>349.99</v>
      </c>
    </row>
    <row r="173" spans="1:12" x14ac:dyDescent="0.25">
      <c r="A173">
        <v>42084</v>
      </c>
      <c r="B173" t="s">
        <v>230</v>
      </c>
      <c r="C173" t="s">
        <v>66</v>
      </c>
      <c r="E173" s="2" t="s">
        <v>9</v>
      </c>
      <c r="F173">
        <v>176</v>
      </c>
      <c r="G173">
        <v>0</v>
      </c>
      <c r="H173" s="3">
        <v>6.2</v>
      </c>
      <c r="I173" s="3">
        <v>5.6</v>
      </c>
      <c r="J173" s="3">
        <v>2.8</v>
      </c>
      <c r="K173" s="4">
        <v>0.59</v>
      </c>
      <c r="L173" s="4">
        <v>14.99</v>
      </c>
    </row>
    <row r="174" spans="1:12" x14ac:dyDescent="0.25">
      <c r="A174">
        <v>60170</v>
      </c>
      <c r="B174" t="s">
        <v>231</v>
      </c>
      <c r="C174" t="s">
        <v>44</v>
      </c>
      <c r="D174" t="s">
        <v>232</v>
      </c>
      <c r="E174" s="2" t="s">
        <v>9</v>
      </c>
      <c r="F174">
        <v>37</v>
      </c>
      <c r="G174">
        <v>2</v>
      </c>
      <c r="H174" s="3">
        <v>4.8</v>
      </c>
      <c r="I174" s="3">
        <v>3.5</v>
      </c>
      <c r="J174" s="3">
        <v>2.2000000000000002</v>
      </c>
      <c r="K174" s="4">
        <f>2.08/16</f>
        <v>0.13</v>
      </c>
      <c r="L174" s="4">
        <v>6.99</v>
      </c>
    </row>
    <row r="175" spans="1:12" x14ac:dyDescent="0.25">
      <c r="A175">
        <v>60171</v>
      </c>
      <c r="B175" t="s">
        <v>233</v>
      </c>
      <c r="C175" t="s">
        <v>44</v>
      </c>
      <c r="D175" t="s">
        <v>232</v>
      </c>
      <c r="E175" s="2" t="s">
        <v>9</v>
      </c>
      <c r="F175">
        <v>88</v>
      </c>
      <c r="G175">
        <v>4</v>
      </c>
      <c r="H175" s="3">
        <v>6.2</v>
      </c>
      <c r="I175" s="3">
        <v>5.5</v>
      </c>
      <c r="J175" s="3">
        <v>1.8</v>
      </c>
      <c r="K175" s="4">
        <f>4.8/16</f>
        <v>0.3</v>
      </c>
      <c r="L175" s="4">
        <v>9.99</v>
      </c>
    </row>
    <row r="176" spans="1:12" x14ac:dyDescent="0.25">
      <c r="A176">
        <v>60172</v>
      </c>
      <c r="B176" t="s">
        <v>234</v>
      </c>
      <c r="C176" t="s">
        <v>44</v>
      </c>
      <c r="D176" t="s">
        <v>232</v>
      </c>
      <c r="E176" s="2" t="s">
        <v>9</v>
      </c>
      <c r="F176">
        <v>297</v>
      </c>
      <c r="G176">
        <v>3</v>
      </c>
      <c r="H176" s="3">
        <v>11.1</v>
      </c>
      <c r="I176" s="3">
        <v>10.199999999999999</v>
      </c>
      <c r="J176" s="3">
        <v>2.9</v>
      </c>
      <c r="K176" s="4">
        <v>1.32</v>
      </c>
      <c r="L176" s="4">
        <v>39.99</v>
      </c>
    </row>
    <row r="177" spans="1:12" x14ac:dyDescent="0.25">
      <c r="A177">
        <v>60173</v>
      </c>
      <c r="B177" t="s">
        <v>235</v>
      </c>
      <c r="C177" t="s">
        <v>44</v>
      </c>
      <c r="D177" t="s">
        <v>232</v>
      </c>
      <c r="E177" s="2" t="s">
        <v>9</v>
      </c>
      <c r="F177">
        <v>303</v>
      </c>
      <c r="G177">
        <v>4</v>
      </c>
      <c r="H177" s="3">
        <v>15</v>
      </c>
      <c r="I177" s="3">
        <v>10.199999999999999</v>
      </c>
      <c r="J177" s="3">
        <v>2.8</v>
      </c>
      <c r="K177" s="4">
        <v>1.67</v>
      </c>
      <c r="L177" s="4">
        <v>59.99</v>
      </c>
    </row>
    <row r="178" spans="1:12" x14ac:dyDescent="0.25">
      <c r="A178">
        <v>60174</v>
      </c>
      <c r="B178" t="s">
        <v>236</v>
      </c>
      <c r="C178" t="s">
        <v>44</v>
      </c>
      <c r="D178" t="s">
        <v>232</v>
      </c>
      <c r="E178" s="2" t="s">
        <v>9</v>
      </c>
      <c r="F178">
        <v>663</v>
      </c>
      <c r="G178">
        <v>7</v>
      </c>
      <c r="H178" s="3">
        <v>18.7</v>
      </c>
      <c r="I178" s="3">
        <v>14.7</v>
      </c>
      <c r="J178" s="3">
        <v>3.5</v>
      </c>
      <c r="K178" s="4">
        <v>3.81</v>
      </c>
      <c r="L178" s="4">
        <v>89.99</v>
      </c>
    </row>
    <row r="179" spans="1:12" x14ac:dyDescent="0.25">
      <c r="A179">
        <v>60175</v>
      </c>
      <c r="B179" t="s">
        <v>237</v>
      </c>
      <c r="C179" t="s">
        <v>44</v>
      </c>
      <c r="D179" t="s">
        <v>232</v>
      </c>
      <c r="E179" s="2" t="s">
        <v>9</v>
      </c>
      <c r="F179">
        <v>387</v>
      </c>
      <c r="G179">
        <v>4</v>
      </c>
      <c r="H179" s="3">
        <v>15</v>
      </c>
      <c r="I179" s="3">
        <v>10.199999999999999</v>
      </c>
      <c r="J179" s="3">
        <v>2.6</v>
      </c>
      <c r="K179" s="4">
        <v>1.55</v>
      </c>
      <c r="L179" s="4">
        <v>49.99</v>
      </c>
    </row>
    <row r="180" spans="1:12" x14ac:dyDescent="0.25">
      <c r="A180">
        <v>60176</v>
      </c>
      <c r="B180" t="s">
        <v>238</v>
      </c>
      <c r="C180" t="s">
        <v>44</v>
      </c>
      <c r="D180" t="s">
        <v>232</v>
      </c>
      <c r="E180" s="2" t="s">
        <v>9</v>
      </c>
      <c r="F180">
        <v>126</v>
      </c>
      <c r="G180">
        <v>2</v>
      </c>
      <c r="H180" s="3">
        <v>10.199999999999999</v>
      </c>
      <c r="I180" s="3">
        <v>5.5</v>
      </c>
      <c r="J180" s="3">
        <v>1.9</v>
      </c>
      <c r="K180" s="4">
        <v>0.51</v>
      </c>
      <c r="L180" s="4">
        <v>19.989999999999998</v>
      </c>
    </row>
    <row r="181" spans="1:12" x14ac:dyDescent="0.25">
      <c r="A181">
        <v>60177</v>
      </c>
      <c r="B181" t="s">
        <v>239</v>
      </c>
      <c r="C181" t="s">
        <v>44</v>
      </c>
      <c r="E181" s="2" t="s">
        <v>9</v>
      </c>
      <c r="F181">
        <v>87</v>
      </c>
      <c r="G181">
        <v>1</v>
      </c>
      <c r="H181" s="3">
        <v>6.2</v>
      </c>
      <c r="I181" s="3">
        <v>5.5</v>
      </c>
      <c r="J181" s="3">
        <v>2.4</v>
      </c>
      <c r="K181" s="4">
        <f>5.6/16</f>
        <v>0.35</v>
      </c>
      <c r="L181" s="4">
        <v>9.99</v>
      </c>
    </row>
    <row r="182" spans="1:12" x14ac:dyDescent="0.25">
      <c r="A182">
        <v>60178</v>
      </c>
      <c r="B182" t="s">
        <v>240</v>
      </c>
      <c r="C182" t="s">
        <v>44</v>
      </c>
      <c r="E182" s="2" t="s">
        <v>9</v>
      </c>
      <c r="F182">
        <v>78</v>
      </c>
      <c r="G182">
        <v>1</v>
      </c>
      <c r="H182" s="3">
        <v>6.2</v>
      </c>
      <c r="I182" s="3">
        <v>5.5</v>
      </c>
      <c r="J182" s="3">
        <v>2.4</v>
      </c>
      <c r="K182" s="4">
        <f>4/16</f>
        <v>0.25</v>
      </c>
      <c r="L182" s="4">
        <v>9.99</v>
      </c>
    </row>
    <row r="183" spans="1:12" x14ac:dyDescent="0.25">
      <c r="A183">
        <v>60179</v>
      </c>
      <c r="B183" t="s">
        <v>241</v>
      </c>
      <c r="C183" t="s">
        <v>44</v>
      </c>
      <c r="E183" s="2" t="s">
        <v>9</v>
      </c>
      <c r="F183">
        <v>190</v>
      </c>
      <c r="G183">
        <v>3</v>
      </c>
      <c r="H183" s="3">
        <v>10.3</v>
      </c>
      <c r="I183" s="3">
        <v>7.5</v>
      </c>
      <c r="J183" s="3">
        <v>2.8</v>
      </c>
      <c r="K183" s="4">
        <v>0.9</v>
      </c>
      <c r="L183" s="4">
        <v>19.989999999999998</v>
      </c>
    </row>
    <row r="184" spans="1:12" x14ac:dyDescent="0.25">
      <c r="A184">
        <v>60180</v>
      </c>
      <c r="B184" t="s">
        <v>242</v>
      </c>
      <c r="C184" t="s">
        <v>44</v>
      </c>
      <c r="E184" s="2" t="s">
        <v>9</v>
      </c>
      <c r="F184">
        <v>192</v>
      </c>
      <c r="G184">
        <v>1</v>
      </c>
      <c r="H184" s="3">
        <v>10.3</v>
      </c>
      <c r="I184" s="3">
        <v>7.5</v>
      </c>
      <c r="J184" s="3">
        <v>2.4</v>
      </c>
      <c r="K184" s="4">
        <v>0.84</v>
      </c>
      <c r="L184" s="4">
        <v>19.989999999999998</v>
      </c>
    </row>
    <row r="185" spans="1:12" x14ac:dyDescent="0.25">
      <c r="A185">
        <v>60181</v>
      </c>
      <c r="B185" t="s">
        <v>243</v>
      </c>
      <c r="C185" t="s">
        <v>44</v>
      </c>
      <c r="E185" s="2" t="s">
        <v>9</v>
      </c>
      <c r="F185">
        <v>174</v>
      </c>
      <c r="G185">
        <v>1</v>
      </c>
      <c r="H185" s="3">
        <v>10.3</v>
      </c>
      <c r="I185" s="3">
        <v>7.5</v>
      </c>
      <c r="J185" s="3">
        <v>2.4</v>
      </c>
      <c r="K185" s="4">
        <v>0.84</v>
      </c>
      <c r="L185" s="4">
        <v>19.989999999999998</v>
      </c>
    </row>
    <row r="186" spans="1:12" x14ac:dyDescent="0.25">
      <c r="A186">
        <v>60182</v>
      </c>
      <c r="B186" t="s">
        <v>244</v>
      </c>
      <c r="C186" t="s">
        <v>44</v>
      </c>
      <c r="E186" s="2" t="s">
        <v>9</v>
      </c>
      <c r="F186">
        <v>344</v>
      </c>
      <c r="G186">
        <v>3</v>
      </c>
      <c r="H186" s="3">
        <v>13.8</v>
      </c>
      <c r="I186" s="3">
        <v>7.4</v>
      </c>
      <c r="J186" s="3">
        <v>2.7</v>
      </c>
      <c r="K186" s="4">
        <v>1.43</v>
      </c>
      <c r="L186" s="4">
        <v>29.99</v>
      </c>
    </row>
    <row r="187" spans="1:12" x14ac:dyDescent="0.25">
      <c r="A187">
        <v>60183</v>
      </c>
      <c r="B187" t="s">
        <v>245</v>
      </c>
      <c r="C187" t="s">
        <v>44</v>
      </c>
      <c r="E187" s="2" t="s">
        <v>9</v>
      </c>
      <c r="F187">
        <v>310</v>
      </c>
      <c r="G187">
        <v>2</v>
      </c>
      <c r="H187" s="3">
        <v>13.8</v>
      </c>
      <c r="I187" s="3">
        <v>7.4</v>
      </c>
      <c r="J187" s="3">
        <v>3.5</v>
      </c>
      <c r="K187" s="4">
        <v>1.3</v>
      </c>
      <c r="L187" s="4">
        <v>29.99</v>
      </c>
    </row>
    <row r="188" spans="1:12" x14ac:dyDescent="0.25">
      <c r="A188">
        <v>60184</v>
      </c>
      <c r="B188" t="s">
        <v>246</v>
      </c>
      <c r="C188" t="s">
        <v>44</v>
      </c>
      <c r="D188" t="s">
        <v>247</v>
      </c>
      <c r="E188" s="2" t="s">
        <v>9</v>
      </c>
      <c r="F188">
        <v>82</v>
      </c>
      <c r="G188">
        <v>4</v>
      </c>
      <c r="H188" s="3">
        <v>6.2</v>
      </c>
      <c r="I188" s="3">
        <v>5.5</v>
      </c>
      <c r="J188" s="3">
        <v>1.8</v>
      </c>
      <c r="K188" s="4">
        <v>0.28999999999999998</v>
      </c>
      <c r="L188" s="4">
        <v>9.99</v>
      </c>
    </row>
    <row r="189" spans="1:12" x14ac:dyDescent="0.25">
      <c r="A189">
        <v>60185</v>
      </c>
      <c r="B189" t="s">
        <v>248</v>
      </c>
      <c r="C189" t="s">
        <v>44</v>
      </c>
      <c r="D189" t="s">
        <v>247</v>
      </c>
      <c r="E189" s="2" t="s">
        <v>9</v>
      </c>
      <c r="F189">
        <v>127</v>
      </c>
      <c r="G189">
        <v>1</v>
      </c>
      <c r="H189" s="3">
        <v>10.3</v>
      </c>
      <c r="I189" s="3">
        <v>5.5</v>
      </c>
      <c r="J189" s="3">
        <v>2.4</v>
      </c>
      <c r="K189" s="4">
        <v>0.57999999999999996</v>
      </c>
      <c r="L189" s="4">
        <v>19.989999999999998</v>
      </c>
    </row>
    <row r="190" spans="1:12" x14ac:dyDescent="0.25">
      <c r="A190">
        <v>60186</v>
      </c>
      <c r="B190" t="s">
        <v>249</v>
      </c>
      <c r="C190" t="s">
        <v>44</v>
      </c>
      <c r="D190" t="s">
        <v>247</v>
      </c>
      <c r="E190" s="2" t="s">
        <v>9</v>
      </c>
      <c r="F190">
        <v>294</v>
      </c>
      <c r="G190">
        <v>3</v>
      </c>
      <c r="H190" s="3">
        <v>15</v>
      </c>
      <c r="I190" s="3">
        <v>10.199999999999999</v>
      </c>
      <c r="J190" s="3">
        <v>2.6</v>
      </c>
      <c r="K190" s="4">
        <v>1.71</v>
      </c>
      <c r="L190" s="4">
        <v>49.99</v>
      </c>
    </row>
    <row r="191" spans="1:12" x14ac:dyDescent="0.25">
      <c r="A191">
        <v>60188</v>
      </c>
      <c r="B191" t="s">
        <v>250</v>
      </c>
      <c r="C191" t="s">
        <v>44</v>
      </c>
      <c r="D191" t="s">
        <v>247</v>
      </c>
      <c r="E191" s="2" t="s">
        <v>9</v>
      </c>
      <c r="F191">
        <v>883</v>
      </c>
      <c r="G191">
        <v>6</v>
      </c>
      <c r="H191" s="3">
        <v>18.8</v>
      </c>
      <c r="I191" s="3">
        <v>14.8</v>
      </c>
      <c r="J191" s="3">
        <v>3.5</v>
      </c>
      <c r="K191" s="4">
        <v>4.16</v>
      </c>
      <c r="L191" s="4">
        <v>99.99</v>
      </c>
    </row>
    <row r="192" spans="1:12" x14ac:dyDescent="0.25">
      <c r="A192">
        <v>60190</v>
      </c>
      <c r="B192" t="s">
        <v>251</v>
      </c>
      <c r="C192" t="s">
        <v>44</v>
      </c>
      <c r="D192" t="s">
        <v>252</v>
      </c>
      <c r="E192" s="2" t="s">
        <v>14</v>
      </c>
      <c r="F192">
        <v>50</v>
      </c>
      <c r="G192">
        <v>1</v>
      </c>
      <c r="H192" s="3">
        <v>4</v>
      </c>
      <c r="I192" s="3">
        <v>3.6</v>
      </c>
      <c r="J192" s="3">
        <v>2.2999999999999998</v>
      </c>
      <c r="K192" s="4">
        <v>0.17</v>
      </c>
      <c r="L192" s="4">
        <v>6.99</v>
      </c>
    </row>
    <row r="193" spans="1:12" x14ac:dyDescent="0.25">
      <c r="A193">
        <v>60191</v>
      </c>
      <c r="B193" t="s">
        <v>253</v>
      </c>
      <c r="C193" t="s">
        <v>44</v>
      </c>
      <c r="D193" t="s">
        <v>252</v>
      </c>
      <c r="E193" s="2" t="s">
        <v>14</v>
      </c>
      <c r="F193">
        <v>70</v>
      </c>
      <c r="G193">
        <v>3</v>
      </c>
      <c r="H193" s="3">
        <v>6.2</v>
      </c>
      <c r="I193" s="3">
        <v>5.5</v>
      </c>
      <c r="J193" s="3">
        <v>1.8</v>
      </c>
      <c r="K193" s="4">
        <v>0.26</v>
      </c>
      <c r="L193" s="4">
        <v>9.99</v>
      </c>
    </row>
    <row r="194" spans="1:12" x14ac:dyDescent="0.25">
      <c r="A194">
        <v>60192</v>
      </c>
      <c r="B194" t="s">
        <v>254</v>
      </c>
      <c r="C194" t="s">
        <v>44</v>
      </c>
      <c r="D194" t="s">
        <v>252</v>
      </c>
      <c r="E194" s="2" t="s">
        <v>14</v>
      </c>
      <c r="F194">
        <v>200</v>
      </c>
      <c r="G194">
        <v>1</v>
      </c>
      <c r="H194" s="3">
        <v>10.3</v>
      </c>
      <c r="I194" s="3">
        <v>7.4</v>
      </c>
      <c r="J194" s="3">
        <v>2.2999999999999998</v>
      </c>
      <c r="K194" s="4">
        <v>0.75</v>
      </c>
      <c r="L194" s="4">
        <v>24.99</v>
      </c>
    </row>
    <row r="195" spans="1:12" x14ac:dyDescent="0.25">
      <c r="A195">
        <v>60193</v>
      </c>
      <c r="B195" t="s">
        <v>255</v>
      </c>
      <c r="C195" t="s">
        <v>44</v>
      </c>
      <c r="D195" t="s">
        <v>252</v>
      </c>
      <c r="E195" s="2" t="s">
        <v>14</v>
      </c>
      <c r="F195">
        <v>277</v>
      </c>
      <c r="G195">
        <v>2</v>
      </c>
      <c r="H195" s="3">
        <v>11</v>
      </c>
      <c r="I195" s="3">
        <v>10.199999999999999</v>
      </c>
      <c r="J195" s="3">
        <v>2.9</v>
      </c>
      <c r="K195" s="4">
        <v>1.3</v>
      </c>
      <c r="L195" s="4">
        <v>39.99</v>
      </c>
    </row>
    <row r="196" spans="1:12" x14ac:dyDescent="0.25">
      <c r="A196">
        <v>60194</v>
      </c>
      <c r="B196" t="s">
        <v>256</v>
      </c>
      <c r="C196" t="s">
        <v>44</v>
      </c>
      <c r="D196" t="s">
        <v>252</v>
      </c>
      <c r="E196" s="2" t="s">
        <v>14</v>
      </c>
      <c r="F196">
        <v>322</v>
      </c>
      <c r="G196">
        <v>3</v>
      </c>
      <c r="H196" s="3">
        <v>15</v>
      </c>
      <c r="I196" s="3">
        <v>10.199999999999999</v>
      </c>
      <c r="J196" s="3">
        <v>2.6</v>
      </c>
      <c r="K196" s="4">
        <v>1.59</v>
      </c>
      <c r="L196" s="4">
        <v>59.99</v>
      </c>
    </row>
    <row r="197" spans="1:12" x14ac:dyDescent="0.25">
      <c r="A197">
        <v>60195</v>
      </c>
      <c r="B197" t="s">
        <v>257</v>
      </c>
      <c r="C197" t="s">
        <v>44</v>
      </c>
      <c r="D197" t="s">
        <v>252</v>
      </c>
      <c r="E197" s="2" t="s">
        <v>14</v>
      </c>
      <c r="F197">
        <v>786</v>
      </c>
      <c r="G197">
        <v>6</v>
      </c>
      <c r="H197" s="3">
        <v>18.8</v>
      </c>
      <c r="I197" s="3">
        <v>14.7</v>
      </c>
      <c r="J197" s="3">
        <v>2.6</v>
      </c>
      <c r="K197" s="4">
        <v>3.43</v>
      </c>
      <c r="L197" s="4">
        <v>119.99</v>
      </c>
    </row>
    <row r="198" spans="1:12" x14ac:dyDescent="0.25">
      <c r="A198">
        <v>60196</v>
      </c>
      <c r="B198" t="s">
        <v>258</v>
      </c>
      <c r="C198" t="s">
        <v>44</v>
      </c>
      <c r="D198" t="s">
        <v>252</v>
      </c>
      <c r="E198" s="2" t="s">
        <v>14</v>
      </c>
      <c r="F198">
        <v>707</v>
      </c>
      <c r="G198">
        <v>4</v>
      </c>
      <c r="H198" s="3">
        <v>21.1</v>
      </c>
      <c r="I198" s="3">
        <v>10.9</v>
      </c>
      <c r="J198" s="3">
        <v>2.9</v>
      </c>
      <c r="K198" s="4">
        <v>2.66</v>
      </c>
      <c r="L198" s="4">
        <v>79.989999999999995</v>
      </c>
    </row>
    <row r="199" spans="1:12" x14ac:dyDescent="0.25">
      <c r="A199">
        <v>60197</v>
      </c>
      <c r="B199" t="s">
        <v>259</v>
      </c>
      <c r="C199" t="s">
        <v>44</v>
      </c>
      <c r="D199" t="s">
        <v>261</v>
      </c>
      <c r="E199" s="2" t="s">
        <v>17</v>
      </c>
      <c r="F199">
        <v>677</v>
      </c>
      <c r="G199">
        <v>4</v>
      </c>
      <c r="H199" s="3">
        <v>22.8</v>
      </c>
      <c r="I199" s="3">
        <v>14.7</v>
      </c>
      <c r="J199" s="3">
        <v>3.2</v>
      </c>
      <c r="K199" s="4">
        <v>4.51</v>
      </c>
      <c r="L199" s="4">
        <v>159.99</v>
      </c>
    </row>
    <row r="200" spans="1:12" x14ac:dyDescent="0.25">
      <c r="A200">
        <v>60198</v>
      </c>
      <c r="B200" t="s">
        <v>260</v>
      </c>
      <c r="C200" t="s">
        <v>44</v>
      </c>
      <c r="D200" t="s">
        <v>261</v>
      </c>
      <c r="E200" s="2" t="s">
        <v>17</v>
      </c>
      <c r="F200">
        <v>1226</v>
      </c>
      <c r="G200">
        <v>6</v>
      </c>
      <c r="H200" s="3">
        <v>22.8</v>
      </c>
      <c r="I200" s="3">
        <v>18.7</v>
      </c>
      <c r="J200" s="3">
        <v>4.7</v>
      </c>
      <c r="K200" s="4">
        <v>6.68</v>
      </c>
      <c r="L200" s="4">
        <v>229.99</v>
      </c>
    </row>
    <row r="201" spans="1:12" x14ac:dyDescent="0.25">
      <c r="A201">
        <v>60200</v>
      </c>
      <c r="B201" t="s">
        <v>262</v>
      </c>
      <c r="C201" t="s">
        <v>44</v>
      </c>
      <c r="E201" s="2" t="s">
        <v>17</v>
      </c>
      <c r="F201">
        <v>1211</v>
      </c>
      <c r="G201">
        <v>13</v>
      </c>
      <c r="H201" s="3">
        <v>22.8</v>
      </c>
      <c r="I201" s="3">
        <v>14.8</v>
      </c>
      <c r="J201" s="3">
        <v>3.9</v>
      </c>
      <c r="K201" s="4">
        <v>5.33</v>
      </c>
      <c r="L201" s="4">
        <v>149.99</v>
      </c>
    </row>
    <row r="202" spans="1:12" x14ac:dyDescent="0.25">
      <c r="A202">
        <v>60201</v>
      </c>
      <c r="B202" t="s">
        <v>263</v>
      </c>
      <c r="C202" t="s">
        <v>44</v>
      </c>
      <c r="E202" s="2" t="s">
        <v>82</v>
      </c>
      <c r="F202">
        <v>313</v>
      </c>
      <c r="G202">
        <v>6</v>
      </c>
      <c r="H202" s="3">
        <v>15</v>
      </c>
      <c r="I202" s="3">
        <v>10.199999999999999</v>
      </c>
      <c r="J202" s="3">
        <v>2.6</v>
      </c>
      <c r="K202" s="4">
        <v>0.94</v>
      </c>
      <c r="L202" s="4">
        <v>29.99</v>
      </c>
    </row>
    <row r="203" spans="1:12" x14ac:dyDescent="0.25">
      <c r="A203">
        <v>60202</v>
      </c>
      <c r="B203" t="s">
        <v>264</v>
      </c>
      <c r="C203" t="s">
        <v>44</v>
      </c>
      <c r="E203" s="2" t="s">
        <v>14</v>
      </c>
      <c r="F203">
        <v>164</v>
      </c>
      <c r="G203">
        <v>15</v>
      </c>
      <c r="H203" s="3">
        <v>10.3</v>
      </c>
      <c r="I203" s="3">
        <v>7.4</v>
      </c>
      <c r="J203" s="3">
        <v>2.4</v>
      </c>
      <c r="K203" s="4">
        <v>0.64</v>
      </c>
      <c r="L203" s="4">
        <v>39.99</v>
      </c>
    </row>
    <row r="204" spans="1:12" x14ac:dyDescent="0.25">
      <c r="A204">
        <v>60204</v>
      </c>
      <c r="B204" t="s">
        <v>265</v>
      </c>
      <c r="C204" t="s">
        <v>44</v>
      </c>
      <c r="E204" s="2" t="s">
        <v>14</v>
      </c>
      <c r="F204">
        <v>861</v>
      </c>
      <c r="G204">
        <v>13</v>
      </c>
      <c r="H204" s="3">
        <v>18.7</v>
      </c>
      <c r="I204" s="3">
        <v>14.7</v>
      </c>
      <c r="J204" s="3">
        <v>3.5</v>
      </c>
      <c r="K204" s="4">
        <v>3.69</v>
      </c>
      <c r="L204" s="4">
        <v>99.99</v>
      </c>
    </row>
    <row r="205" spans="1:12" x14ac:dyDescent="0.25">
      <c r="A205">
        <v>70638</v>
      </c>
      <c r="B205" t="s">
        <v>266</v>
      </c>
      <c r="C205" t="s">
        <v>51</v>
      </c>
      <c r="E205" s="2" t="s">
        <v>9</v>
      </c>
      <c r="F205">
        <v>257</v>
      </c>
      <c r="G205">
        <v>2</v>
      </c>
      <c r="H205" s="3">
        <v>10.3</v>
      </c>
      <c r="I205" s="3">
        <v>7.5</v>
      </c>
      <c r="J205" s="3">
        <v>2.4</v>
      </c>
      <c r="K205" s="4">
        <v>0.7</v>
      </c>
      <c r="L205" s="4">
        <v>19.989999999999998</v>
      </c>
    </row>
    <row r="206" spans="1:12" x14ac:dyDescent="0.25">
      <c r="A206">
        <v>70639</v>
      </c>
      <c r="B206" t="s">
        <v>267</v>
      </c>
      <c r="C206" t="s">
        <v>51</v>
      </c>
      <c r="E206" s="2" t="s">
        <v>9</v>
      </c>
      <c r="F206">
        <v>308</v>
      </c>
      <c r="G206">
        <v>2</v>
      </c>
      <c r="H206" s="3">
        <v>13.9</v>
      </c>
      <c r="I206" s="3">
        <v>7.5</v>
      </c>
      <c r="J206" s="3">
        <v>2.2999999999999998</v>
      </c>
      <c r="K206" s="4">
        <v>0.97</v>
      </c>
      <c r="L206" s="4">
        <v>29.99</v>
      </c>
    </row>
    <row r="207" spans="1:12" x14ac:dyDescent="0.25">
      <c r="A207">
        <v>70640</v>
      </c>
      <c r="B207" t="s">
        <v>268</v>
      </c>
      <c r="C207" t="s">
        <v>51</v>
      </c>
      <c r="E207" s="2" t="s">
        <v>9</v>
      </c>
      <c r="F207">
        <v>530</v>
      </c>
      <c r="G207">
        <v>5</v>
      </c>
      <c r="H207" s="3">
        <v>18.899999999999999</v>
      </c>
      <c r="I207" s="3">
        <v>11.1</v>
      </c>
      <c r="J207" s="3">
        <v>2.4</v>
      </c>
      <c r="K207" s="4">
        <v>2</v>
      </c>
      <c r="L207" s="4">
        <v>39.99</v>
      </c>
    </row>
    <row r="208" spans="1:12" x14ac:dyDescent="0.25">
      <c r="A208">
        <v>70641</v>
      </c>
      <c r="B208" t="s">
        <v>269</v>
      </c>
      <c r="C208" t="s">
        <v>51</v>
      </c>
      <c r="E208" s="2" t="s">
        <v>9</v>
      </c>
      <c r="F208">
        <v>552</v>
      </c>
      <c r="G208">
        <v>3</v>
      </c>
      <c r="H208" s="3">
        <v>15</v>
      </c>
      <c r="I208" s="3">
        <v>10.3</v>
      </c>
      <c r="J208" s="3">
        <v>2.8</v>
      </c>
      <c r="K208" s="4">
        <v>1.7</v>
      </c>
      <c r="L208" s="4">
        <v>39.99</v>
      </c>
    </row>
    <row r="209" spans="1:12" x14ac:dyDescent="0.25">
      <c r="A209">
        <v>70642</v>
      </c>
      <c r="B209" t="s">
        <v>270</v>
      </c>
      <c r="C209" t="s">
        <v>51</v>
      </c>
      <c r="E209" s="2" t="s">
        <v>9</v>
      </c>
      <c r="F209">
        <v>556</v>
      </c>
      <c r="G209">
        <v>3</v>
      </c>
      <c r="H209" s="3">
        <v>18.899999999999999</v>
      </c>
      <c r="I209" s="3">
        <v>11.1</v>
      </c>
      <c r="J209" s="3">
        <v>2.4</v>
      </c>
      <c r="K209" s="4">
        <v>1.94</v>
      </c>
      <c r="L209" s="4">
        <v>49.99</v>
      </c>
    </row>
    <row r="210" spans="1:12" x14ac:dyDescent="0.25">
      <c r="A210">
        <v>70643</v>
      </c>
      <c r="B210" t="s">
        <v>271</v>
      </c>
      <c r="C210" t="s">
        <v>51</v>
      </c>
      <c r="E210" s="2" t="s">
        <v>9</v>
      </c>
      <c r="F210">
        <v>765</v>
      </c>
      <c r="G210">
        <v>8</v>
      </c>
      <c r="H210" s="3">
        <v>14.9</v>
      </c>
      <c r="I210" s="3">
        <v>13.9</v>
      </c>
      <c r="J210" s="3">
        <v>3.7</v>
      </c>
      <c r="K210" s="4">
        <v>2.87</v>
      </c>
      <c r="L210" s="4">
        <v>69.989999999999995</v>
      </c>
    </row>
    <row r="211" spans="1:12" x14ac:dyDescent="0.25">
      <c r="A211">
        <v>70650</v>
      </c>
      <c r="B211" t="s">
        <v>272</v>
      </c>
      <c r="C211" t="s">
        <v>51</v>
      </c>
      <c r="E211" s="2" t="s">
        <v>17</v>
      </c>
      <c r="F211">
        <v>181</v>
      </c>
      <c r="G211">
        <v>2</v>
      </c>
      <c r="H211" s="3">
        <v>10.3</v>
      </c>
      <c r="I211" s="3">
        <v>7.5</v>
      </c>
      <c r="J211" s="3">
        <v>2.4</v>
      </c>
      <c r="K211" s="4">
        <v>0.73</v>
      </c>
      <c r="L211" s="4">
        <v>19.989999999999998</v>
      </c>
    </row>
    <row r="212" spans="1:12" x14ac:dyDescent="0.25">
      <c r="A212">
        <v>70651</v>
      </c>
      <c r="B212" t="s">
        <v>273</v>
      </c>
      <c r="C212" t="s">
        <v>51</v>
      </c>
      <c r="E212" s="2" t="s">
        <v>17</v>
      </c>
      <c r="F212">
        <v>221</v>
      </c>
      <c r="G212">
        <v>5</v>
      </c>
      <c r="H212" s="3">
        <v>10.3</v>
      </c>
      <c r="I212" s="3">
        <v>7.5</v>
      </c>
      <c r="J212" s="3">
        <v>2.4</v>
      </c>
      <c r="K212" s="4">
        <v>0.75</v>
      </c>
      <c r="L212" s="4">
        <v>19.989999999999998</v>
      </c>
    </row>
    <row r="213" spans="1:12" x14ac:dyDescent="0.25">
      <c r="A213">
        <v>70652</v>
      </c>
      <c r="B213" t="s">
        <v>274</v>
      </c>
      <c r="C213" t="s">
        <v>51</v>
      </c>
      <c r="E213" s="2" t="s">
        <v>17</v>
      </c>
      <c r="F213">
        <v>493</v>
      </c>
      <c r="G213">
        <v>4</v>
      </c>
      <c r="H213" s="3">
        <v>15</v>
      </c>
      <c r="I213" s="3">
        <v>10.3</v>
      </c>
      <c r="J213" s="3">
        <v>2.2000000000000002</v>
      </c>
      <c r="K213" s="4">
        <v>1.5</v>
      </c>
      <c r="L213" s="4">
        <v>39.99</v>
      </c>
    </row>
    <row r="214" spans="1:12" x14ac:dyDescent="0.25">
      <c r="A214">
        <v>70653</v>
      </c>
      <c r="B214" t="s">
        <v>275</v>
      </c>
      <c r="C214" t="s">
        <v>51</v>
      </c>
      <c r="E214" s="2" t="s">
        <v>17</v>
      </c>
      <c r="F214">
        <v>882</v>
      </c>
      <c r="G214">
        <v>6</v>
      </c>
      <c r="H214" s="3">
        <v>21.3</v>
      </c>
      <c r="I214" s="3">
        <v>11.1</v>
      </c>
      <c r="J214" s="3">
        <v>3.1</v>
      </c>
      <c r="K214" s="4">
        <v>2.84</v>
      </c>
      <c r="L214" s="4">
        <v>69.989999999999995</v>
      </c>
    </row>
    <row r="215" spans="1:12" x14ac:dyDescent="0.25">
      <c r="A215">
        <v>70654</v>
      </c>
      <c r="B215" t="s">
        <v>276</v>
      </c>
      <c r="C215" t="s">
        <v>51</v>
      </c>
      <c r="E215" s="2" t="s">
        <v>17</v>
      </c>
      <c r="F215">
        <v>1179</v>
      </c>
      <c r="G215">
        <v>7</v>
      </c>
      <c r="H215" s="3">
        <v>18.899999999999999</v>
      </c>
      <c r="I215" s="3">
        <v>14.9</v>
      </c>
      <c r="J215" s="3">
        <v>3.7</v>
      </c>
      <c r="K215" s="4">
        <v>3.85</v>
      </c>
      <c r="L215" s="4">
        <v>109.99</v>
      </c>
    </row>
    <row r="216" spans="1:12" x14ac:dyDescent="0.25">
      <c r="A216">
        <v>70655</v>
      </c>
      <c r="B216" t="s">
        <v>277</v>
      </c>
      <c r="C216" t="s">
        <v>51</v>
      </c>
      <c r="E216" s="2" t="s">
        <v>17</v>
      </c>
      <c r="F216">
        <v>1660</v>
      </c>
      <c r="G216">
        <v>9</v>
      </c>
      <c r="H216" s="3">
        <v>22.9</v>
      </c>
      <c r="I216" s="3">
        <v>14.9</v>
      </c>
      <c r="J216" s="3">
        <v>4.5999999999999996</v>
      </c>
      <c r="K216" s="4">
        <v>5.84</v>
      </c>
      <c r="L216" s="4">
        <v>129.99</v>
      </c>
    </row>
    <row r="217" spans="1:12" x14ac:dyDescent="0.25">
      <c r="A217">
        <v>70657</v>
      </c>
      <c r="B217" t="s">
        <v>278</v>
      </c>
      <c r="C217" t="s">
        <v>51</v>
      </c>
      <c r="D217" t="s">
        <v>279</v>
      </c>
      <c r="E217" s="2" t="s">
        <v>17</v>
      </c>
      <c r="F217">
        <v>3553</v>
      </c>
      <c r="G217">
        <v>14</v>
      </c>
      <c r="H217" s="3">
        <v>22.9</v>
      </c>
      <c r="I217" s="3">
        <v>18.899999999999999</v>
      </c>
      <c r="J217" s="3">
        <v>4.9000000000000004</v>
      </c>
      <c r="K217" s="4">
        <v>10.15</v>
      </c>
      <c r="L217" s="4">
        <v>229.99</v>
      </c>
    </row>
    <row r="218" spans="1:12" x14ac:dyDescent="0.25">
      <c r="A218">
        <v>70658</v>
      </c>
      <c r="B218" t="s">
        <v>280</v>
      </c>
      <c r="C218" t="s">
        <v>51</v>
      </c>
      <c r="E218" s="2" t="s">
        <v>17</v>
      </c>
      <c r="F218">
        <v>522</v>
      </c>
      <c r="G218">
        <v>4</v>
      </c>
      <c r="H218" s="3">
        <v>15</v>
      </c>
      <c r="I218" s="3">
        <v>10.3</v>
      </c>
      <c r="J218" s="3">
        <v>2.8</v>
      </c>
      <c r="K218" s="4">
        <v>1.67</v>
      </c>
      <c r="L218" s="4">
        <v>49.99</v>
      </c>
    </row>
    <row r="219" spans="1:12" x14ac:dyDescent="0.25">
      <c r="A219">
        <v>70918</v>
      </c>
      <c r="B219" t="s">
        <v>281</v>
      </c>
      <c r="C219" t="s">
        <v>282</v>
      </c>
      <c r="E219" s="2" t="s">
        <v>9</v>
      </c>
      <c r="F219">
        <v>198</v>
      </c>
      <c r="G219">
        <v>2</v>
      </c>
      <c r="H219" s="3">
        <v>10.3</v>
      </c>
      <c r="I219" s="3">
        <v>5.5</v>
      </c>
      <c r="J219" s="3">
        <v>2.4</v>
      </c>
      <c r="K219" s="4">
        <f>9.9/16</f>
        <v>0.61875000000000002</v>
      </c>
      <c r="L219" s="4">
        <v>19.989999999999998</v>
      </c>
    </row>
    <row r="220" spans="1:12" x14ac:dyDescent="0.25">
      <c r="A220">
        <v>70919</v>
      </c>
      <c r="B220" t="s">
        <v>283</v>
      </c>
      <c r="C220" t="s">
        <v>282</v>
      </c>
      <c r="E220" s="2" t="s">
        <v>9</v>
      </c>
      <c r="F220">
        <v>267</v>
      </c>
      <c r="G220">
        <v>4</v>
      </c>
      <c r="H220" s="3">
        <v>13.9</v>
      </c>
      <c r="I220" s="3">
        <v>7.5</v>
      </c>
      <c r="J220" s="3">
        <v>2.2999999999999998</v>
      </c>
      <c r="K220" s="4">
        <f>13.6/16</f>
        <v>0.85</v>
      </c>
      <c r="L220" s="4">
        <v>29.99</v>
      </c>
    </row>
    <row r="221" spans="1:12" x14ac:dyDescent="0.25">
      <c r="A221">
        <v>70920</v>
      </c>
      <c r="B221" t="s">
        <v>284</v>
      </c>
      <c r="C221" t="s">
        <v>282</v>
      </c>
      <c r="E221" s="2" t="s">
        <v>9</v>
      </c>
      <c r="F221">
        <v>293</v>
      </c>
      <c r="G221">
        <v>3</v>
      </c>
      <c r="H221" s="3">
        <v>10.3</v>
      </c>
      <c r="I221" s="3">
        <v>8.6999999999999993</v>
      </c>
      <c r="J221" s="3">
        <v>2.4</v>
      </c>
      <c r="K221" s="4">
        <f>14.4/16</f>
        <v>0.9</v>
      </c>
      <c r="L221" s="4">
        <v>29.99</v>
      </c>
    </row>
    <row r="222" spans="1:12" x14ac:dyDescent="0.25">
      <c r="A222">
        <v>70921</v>
      </c>
      <c r="B222" t="s">
        <v>285</v>
      </c>
      <c r="C222" t="s">
        <v>282</v>
      </c>
      <c r="E222" s="2" t="s">
        <v>9</v>
      </c>
      <c r="F222">
        <v>425</v>
      </c>
      <c r="G222">
        <v>4</v>
      </c>
      <c r="H222" s="3">
        <v>15</v>
      </c>
      <c r="I222" s="3">
        <v>10.3</v>
      </c>
      <c r="J222" s="3">
        <v>2.2000000000000002</v>
      </c>
      <c r="K222" s="4">
        <v>1.54</v>
      </c>
      <c r="L222" s="4">
        <v>49.99</v>
      </c>
    </row>
    <row r="223" spans="1:12" x14ac:dyDescent="0.25">
      <c r="A223">
        <v>70923</v>
      </c>
      <c r="B223" t="s">
        <v>286</v>
      </c>
      <c r="C223" t="s">
        <v>282</v>
      </c>
      <c r="E223" s="2" t="s">
        <v>9</v>
      </c>
      <c r="F223">
        <v>643</v>
      </c>
      <c r="G223">
        <v>6</v>
      </c>
      <c r="H223" s="3">
        <v>14.9</v>
      </c>
      <c r="I223" s="3">
        <v>13.9</v>
      </c>
      <c r="J223" s="3">
        <v>3.7</v>
      </c>
      <c r="K223" s="4">
        <v>2.9</v>
      </c>
      <c r="L223" s="4">
        <v>79.989999999999995</v>
      </c>
    </row>
    <row r="224" spans="1:12" x14ac:dyDescent="0.25">
      <c r="A224">
        <v>71043</v>
      </c>
      <c r="B224" t="s">
        <v>287</v>
      </c>
      <c r="C224" t="s">
        <v>205</v>
      </c>
      <c r="E224" s="2" t="s">
        <v>82</v>
      </c>
      <c r="F224">
        <v>6020</v>
      </c>
      <c r="G224">
        <v>28</v>
      </c>
      <c r="H224" s="3">
        <v>27</v>
      </c>
      <c r="I224" s="3">
        <v>22</v>
      </c>
      <c r="J224" s="3">
        <v>16</v>
      </c>
      <c r="K224" s="4">
        <v>19.100000000000001</v>
      </c>
      <c r="L224" s="4">
        <v>399.99</v>
      </c>
    </row>
    <row r="225" spans="1:12" x14ac:dyDescent="0.25">
      <c r="A225">
        <v>72001</v>
      </c>
      <c r="B225" t="s">
        <v>288</v>
      </c>
      <c r="C225" t="s">
        <v>289</v>
      </c>
      <c r="E225" s="2" t="s">
        <v>9</v>
      </c>
      <c r="F225">
        <v>217</v>
      </c>
      <c r="G225">
        <v>3</v>
      </c>
      <c r="H225" s="3">
        <v>10.3</v>
      </c>
      <c r="I225" s="3">
        <v>7.5</v>
      </c>
      <c r="J225" s="3">
        <v>1.8</v>
      </c>
      <c r="K225" s="4">
        <f>10.2/16</f>
        <v>0.63749999999999996</v>
      </c>
      <c r="L225" s="4">
        <v>19.989999999999998</v>
      </c>
    </row>
    <row r="226" spans="1:12" x14ac:dyDescent="0.25">
      <c r="A226">
        <v>72002</v>
      </c>
      <c r="B226" t="s">
        <v>290</v>
      </c>
      <c r="C226" t="s">
        <v>289</v>
      </c>
      <c r="E226" s="2" t="s">
        <v>9</v>
      </c>
      <c r="F226">
        <v>191</v>
      </c>
      <c r="G226">
        <v>3</v>
      </c>
      <c r="H226" s="3">
        <v>10.3</v>
      </c>
      <c r="I226" s="3">
        <v>7.5</v>
      </c>
      <c r="J226" s="3">
        <v>1.8</v>
      </c>
      <c r="K226" s="4">
        <f>9.6/16</f>
        <v>0.6</v>
      </c>
      <c r="L226" s="4">
        <v>19.989999999999998</v>
      </c>
    </row>
    <row r="227" spans="1:12" x14ac:dyDescent="0.25">
      <c r="A227">
        <v>72003</v>
      </c>
      <c r="B227" t="s">
        <v>291</v>
      </c>
      <c r="C227" t="s">
        <v>289</v>
      </c>
      <c r="E227" s="2" t="s">
        <v>9</v>
      </c>
      <c r="F227">
        <v>369</v>
      </c>
      <c r="G227">
        <v>3</v>
      </c>
      <c r="H227" s="3">
        <v>13.9</v>
      </c>
      <c r="I227" s="3">
        <v>7.5</v>
      </c>
      <c r="J227" s="3">
        <v>2.2999999999999998</v>
      </c>
      <c r="K227" s="4">
        <v>1.05</v>
      </c>
      <c r="L227" s="4">
        <v>29.99</v>
      </c>
    </row>
    <row r="228" spans="1:12" x14ac:dyDescent="0.25">
      <c r="A228">
        <v>72004</v>
      </c>
      <c r="B228" t="s">
        <v>292</v>
      </c>
      <c r="C228" t="s">
        <v>289</v>
      </c>
      <c r="E228" s="2" t="s">
        <v>9</v>
      </c>
      <c r="F228">
        <v>506</v>
      </c>
      <c r="G228">
        <v>3</v>
      </c>
      <c r="H228" s="3">
        <v>11.1</v>
      </c>
      <c r="I228" s="3">
        <v>10.3</v>
      </c>
      <c r="J228" s="3">
        <v>2.2999999999999998</v>
      </c>
      <c r="K228" s="4">
        <v>1.4</v>
      </c>
      <c r="L228" s="4">
        <v>39.99</v>
      </c>
    </row>
    <row r="229" spans="1:12" x14ac:dyDescent="0.25">
      <c r="A229">
        <v>72005</v>
      </c>
      <c r="B229" t="s">
        <v>293</v>
      </c>
      <c r="C229" t="s">
        <v>289</v>
      </c>
      <c r="E229" s="2" t="s">
        <v>9</v>
      </c>
      <c r="F229">
        <v>569</v>
      </c>
      <c r="G229">
        <v>4</v>
      </c>
      <c r="H229" s="3">
        <v>15</v>
      </c>
      <c r="I229" s="3">
        <v>10.3</v>
      </c>
      <c r="J229" s="3">
        <v>2.2000000000000002</v>
      </c>
      <c r="K229" s="4">
        <v>1.67</v>
      </c>
      <c r="L229" s="4">
        <v>49.99</v>
      </c>
    </row>
    <row r="230" spans="1:12" x14ac:dyDescent="0.25">
      <c r="A230">
        <v>72006</v>
      </c>
      <c r="B230" t="s">
        <v>294</v>
      </c>
      <c r="C230" t="s">
        <v>289</v>
      </c>
      <c r="E230" s="2" t="s">
        <v>9</v>
      </c>
      <c r="F230">
        <v>604</v>
      </c>
      <c r="G230">
        <v>4</v>
      </c>
      <c r="H230" s="3">
        <v>18.899999999999999</v>
      </c>
      <c r="I230" s="3">
        <v>11.1</v>
      </c>
      <c r="J230" s="3">
        <v>2.4</v>
      </c>
      <c r="K230" s="4">
        <v>2.2000000000000002</v>
      </c>
      <c r="L230" s="4">
        <v>59.99</v>
      </c>
    </row>
    <row r="231" spans="1:12" x14ac:dyDescent="0.25">
      <c r="A231">
        <v>75181</v>
      </c>
      <c r="B231" t="s">
        <v>295</v>
      </c>
      <c r="C231" t="s">
        <v>190</v>
      </c>
      <c r="D231" t="s">
        <v>296</v>
      </c>
      <c r="E231" s="2" t="s">
        <v>122</v>
      </c>
      <c r="F231">
        <v>1967</v>
      </c>
      <c r="G231">
        <v>2</v>
      </c>
      <c r="H231" s="3">
        <v>22.9</v>
      </c>
      <c r="I231" s="3">
        <v>14.9</v>
      </c>
      <c r="J231" s="3">
        <v>4.7</v>
      </c>
      <c r="K231" s="4">
        <v>7.65</v>
      </c>
      <c r="L231" s="4">
        <v>199.99</v>
      </c>
    </row>
    <row r="232" spans="1:12" x14ac:dyDescent="0.25">
      <c r="A232">
        <v>75193</v>
      </c>
      <c r="B232" t="s">
        <v>297</v>
      </c>
      <c r="C232" t="s">
        <v>190</v>
      </c>
      <c r="D232" t="s">
        <v>299</v>
      </c>
      <c r="E232" s="2" t="s">
        <v>9</v>
      </c>
      <c r="F232">
        <v>92</v>
      </c>
      <c r="G232">
        <v>1</v>
      </c>
      <c r="H232" s="3">
        <v>5.6</v>
      </c>
      <c r="I232" s="3">
        <v>4.8</v>
      </c>
      <c r="J232" s="3">
        <v>1.8</v>
      </c>
      <c r="K232" s="4">
        <v>0.25</v>
      </c>
      <c r="L232" s="4">
        <v>9.99</v>
      </c>
    </row>
    <row r="233" spans="1:12" x14ac:dyDescent="0.25">
      <c r="A233">
        <v>75194</v>
      </c>
      <c r="B233" t="s">
        <v>298</v>
      </c>
      <c r="C233" t="s">
        <v>190</v>
      </c>
      <c r="D233" t="s">
        <v>299</v>
      </c>
      <c r="E233" s="2" t="s">
        <v>9</v>
      </c>
      <c r="F233">
        <v>91</v>
      </c>
      <c r="G233">
        <v>1</v>
      </c>
      <c r="H233" s="3">
        <v>5.6</v>
      </c>
      <c r="I233" s="3">
        <v>4.8</v>
      </c>
      <c r="J233" s="3">
        <v>1.8</v>
      </c>
      <c r="K233" s="4">
        <v>0.24</v>
      </c>
      <c r="L233" s="4">
        <v>9.99</v>
      </c>
    </row>
    <row r="234" spans="1:12" x14ac:dyDescent="0.25">
      <c r="A234">
        <v>75195</v>
      </c>
      <c r="B234" t="s">
        <v>300</v>
      </c>
      <c r="C234" t="s">
        <v>190</v>
      </c>
      <c r="D234" t="s">
        <v>299</v>
      </c>
      <c r="E234" s="2" t="s">
        <v>9</v>
      </c>
      <c r="F234">
        <v>216</v>
      </c>
      <c r="G234">
        <v>2</v>
      </c>
      <c r="H234" s="3">
        <v>10.3</v>
      </c>
      <c r="I234" s="3">
        <v>5.5</v>
      </c>
      <c r="J234" s="3">
        <v>1.9</v>
      </c>
      <c r="K234" s="4">
        <f>7.2/16</f>
        <v>0.45</v>
      </c>
      <c r="L234" s="4">
        <v>19.989999999999998</v>
      </c>
    </row>
    <row r="235" spans="1:12" x14ac:dyDescent="0.25">
      <c r="A235">
        <v>75196</v>
      </c>
      <c r="B235" t="s">
        <v>301</v>
      </c>
      <c r="C235" t="s">
        <v>190</v>
      </c>
      <c r="D235" t="s">
        <v>299</v>
      </c>
      <c r="E235" s="2" t="s">
        <v>9</v>
      </c>
      <c r="F235">
        <v>188</v>
      </c>
      <c r="G235">
        <v>2</v>
      </c>
      <c r="H235" s="3">
        <v>10.3</v>
      </c>
      <c r="I235" s="3">
        <v>5.5</v>
      </c>
      <c r="J235" s="3">
        <v>1.9</v>
      </c>
      <c r="K235" s="4">
        <v>0.48</v>
      </c>
      <c r="L235" s="4">
        <v>19.989999999999998</v>
      </c>
    </row>
    <row r="236" spans="1:12" x14ac:dyDescent="0.25">
      <c r="A236">
        <v>75197</v>
      </c>
      <c r="B236" t="s">
        <v>302</v>
      </c>
      <c r="C236" t="s">
        <v>190</v>
      </c>
      <c r="E236" s="2" t="s">
        <v>9</v>
      </c>
      <c r="F236">
        <v>108</v>
      </c>
      <c r="G236">
        <v>4</v>
      </c>
      <c r="H236" s="3">
        <v>7.5</v>
      </c>
      <c r="I236" s="3">
        <v>5.5</v>
      </c>
      <c r="J236" s="3">
        <v>1.8</v>
      </c>
      <c r="K236" s="4">
        <f>3.52/16</f>
        <v>0.22</v>
      </c>
      <c r="L236" s="4">
        <v>14.99</v>
      </c>
    </row>
    <row r="237" spans="1:12" x14ac:dyDescent="0.25">
      <c r="A237">
        <v>75198</v>
      </c>
      <c r="B237" t="s">
        <v>303</v>
      </c>
      <c r="C237" t="s">
        <v>190</v>
      </c>
      <c r="E237" s="2" t="s">
        <v>9</v>
      </c>
      <c r="F237">
        <v>97</v>
      </c>
      <c r="G237">
        <v>4</v>
      </c>
      <c r="H237" s="3">
        <v>7.5</v>
      </c>
      <c r="I237" s="3">
        <v>5.5</v>
      </c>
      <c r="J237" s="3">
        <v>1.8</v>
      </c>
      <c r="K237" s="4">
        <f>4.8/16</f>
        <v>0.3</v>
      </c>
      <c r="L237" s="4">
        <v>14.99</v>
      </c>
    </row>
    <row r="238" spans="1:12" x14ac:dyDescent="0.25">
      <c r="A238">
        <v>75199</v>
      </c>
      <c r="B238" t="s">
        <v>304</v>
      </c>
      <c r="C238" t="s">
        <v>190</v>
      </c>
      <c r="E238" s="2" t="s">
        <v>9</v>
      </c>
      <c r="F238">
        <v>157</v>
      </c>
      <c r="G238">
        <v>2</v>
      </c>
      <c r="H238" s="3">
        <v>10.3</v>
      </c>
      <c r="I238" s="3">
        <v>7.5</v>
      </c>
      <c r="J238" s="3">
        <v>1.8</v>
      </c>
      <c r="K238" s="4">
        <v>0.66</v>
      </c>
      <c r="L238" s="4">
        <v>29.99</v>
      </c>
    </row>
    <row r="239" spans="1:12" x14ac:dyDescent="0.25">
      <c r="A239">
        <v>75200</v>
      </c>
      <c r="B239" t="s">
        <v>305</v>
      </c>
      <c r="C239" t="s">
        <v>190</v>
      </c>
      <c r="E239" s="2" t="s">
        <v>9</v>
      </c>
      <c r="F239">
        <v>241</v>
      </c>
      <c r="G239">
        <v>2</v>
      </c>
      <c r="H239" s="3">
        <v>10.3</v>
      </c>
      <c r="I239" s="3">
        <v>7.5</v>
      </c>
      <c r="J239" s="3">
        <v>2.4</v>
      </c>
      <c r="K239" s="4">
        <v>0.86</v>
      </c>
      <c r="L239" s="4">
        <v>29.99</v>
      </c>
    </row>
    <row r="240" spans="1:12" x14ac:dyDescent="0.25">
      <c r="A240">
        <v>75201</v>
      </c>
      <c r="B240" t="s">
        <v>306</v>
      </c>
      <c r="C240" t="s">
        <v>190</v>
      </c>
      <c r="E240" s="2" t="s">
        <v>9</v>
      </c>
      <c r="F240">
        <v>370</v>
      </c>
      <c r="G240">
        <v>4</v>
      </c>
      <c r="H240" s="3">
        <v>11.1</v>
      </c>
      <c r="I240" s="3">
        <v>10.3</v>
      </c>
      <c r="J240" s="3">
        <v>2.2999999999999998</v>
      </c>
      <c r="K240" s="4">
        <v>1.1499999999999999</v>
      </c>
      <c r="L240" s="4">
        <v>39.99</v>
      </c>
    </row>
    <row r="241" spans="1:12" x14ac:dyDescent="0.25">
      <c r="A241">
        <v>75202</v>
      </c>
      <c r="B241" t="s">
        <v>307</v>
      </c>
      <c r="C241" t="s">
        <v>190</v>
      </c>
      <c r="E241" s="2" t="s">
        <v>9</v>
      </c>
      <c r="F241">
        <v>746</v>
      </c>
      <c r="G241">
        <v>5</v>
      </c>
      <c r="H241" s="3">
        <v>21.3</v>
      </c>
      <c r="I241" s="3">
        <v>11.1</v>
      </c>
      <c r="J241" s="3">
        <v>3.1</v>
      </c>
      <c r="K241" s="4">
        <v>2.2999999999999998</v>
      </c>
      <c r="L241" s="4">
        <v>84.99</v>
      </c>
    </row>
    <row r="242" spans="1:12" x14ac:dyDescent="0.25">
      <c r="A242">
        <v>75203</v>
      </c>
      <c r="B242" t="s">
        <v>308</v>
      </c>
      <c r="C242" t="s">
        <v>190</v>
      </c>
      <c r="E242" s="2" t="s">
        <v>17</v>
      </c>
      <c r="F242">
        <v>255</v>
      </c>
      <c r="G242">
        <v>4</v>
      </c>
      <c r="H242" s="3">
        <v>13.9</v>
      </c>
      <c r="I242" s="3">
        <v>7.5</v>
      </c>
      <c r="J242" s="3">
        <v>2.2999999999999998</v>
      </c>
      <c r="K242" s="4">
        <f>15.8/16</f>
        <v>0.98750000000000004</v>
      </c>
      <c r="L242" s="4">
        <v>29.99</v>
      </c>
    </row>
    <row r="243" spans="1:12" x14ac:dyDescent="0.25">
      <c r="A243">
        <v>75204</v>
      </c>
      <c r="B243" t="s">
        <v>309</v>
      </c>
      <c r="C243" t="s">
        <v>190</v>
      </c>
      <c r="E243" s="2" t="s">
        <v>9</v>
      </c>
      <c r="F243">
        <v>278</v>
      </c>
      <c r="G243">
        <v>2</v>
      </c>
      <c r="H243" s="3">
        <v>13.9</v>
      </c>
      <c r="I243" s="3">
        <v>7.5</v>
      </c>
      <c r="J243" s="3">
        <v>2.2999999999999998</v>
      </c>
      <c r="K243" s="4">
        <v>1.02</v>
      </c>
      <c r="L243" s="4">
        <v>29.99</v>
      </c>
    </row>
    <row r="244" spans="1:12" x14ac:dyDescent="0.25">
      <c r="A244">
        <v>75205</v>
      </c>
      <c r="B244" t="s">
        <v>310</v>
      </c>
      <c r="C244" t="s">
        <v>190</v>
      </c>
      <c r="E244" s="2" t="s">
        <v>9</v>
      </c>
      <c r="F244">
        <v>378</v>
      </c>
      <c r="G244">
        <v>4</v>
      </c>
      <c r="H244" s="3">
        <v>11.1</v>
      </c>
      <c r="I244" s="3">
        <v>10.3</v>
      </c>
      <c r="J244" s="3">
        <v>2.2999999999999998</v>
      </c>
      <c r="K244" s="4">
        <v>1.05</v>
      </c>
      <c r="L244" s="4">
        <v>39.99</v>
      </c>
    </row>
    <row r="245" spans="1:12" x14ac:dyDescent="0.25">
      <c r="A245">
        <v>75206</v>
      </c>
      <c r="B245" t="s">
        <v>311</v>
      </c>
      <c r="C245" t="s">
        <v>190</v>
      </c>
      <c r="E245" s="2" t="s">
        <v>54</v>
      </c>
      <c r="F245">
        <v>102</v>
      </c>
      <c r="G245">
        <v>4</v>
      </c>
      <c r="H245" s="3">
        <v>7.5</v>
      </c>
      <c r="I245" s="3">
        <v>5.5</v>
      </c>
      <c r="J245" s="3">
        <v>1.8</v>
      </c>
      <c r="K245" s="4">
        <v>0.28999999999999998</v>
      </c>
      <c r="L245" s="4">
        <v>14.99</v>
      </c>
    </row>
    <row r="246" spans="1:12" x14ac:dyDescent="0.25">
      <c r="A246">
        <v>75207</v>
      </c>
      <c r="B246" t="s">
        <v>312</v>
      </c>
      <c r="C246" t="s">
        <v>190</v>
      </c>
      <c r="E246" s="2" t="s">
        <v>54</v>
      </c>
      <c r="F246">
        <v>99</v>
      </c>
      <c r="G246">
        <v>4</v>
      </c>
      <c r="H246" s="3">
        <v>7.5</v>
      </c>
      <c r="I246" s="3">
        <v>5.5</v>
      </c>
      <c r="J246" s="3">
        <v>1.8</v>
      </c>
      <c r="K246" s="4">
        <f>3.52/16</f>
        <v>0.22</v>
      </c>
      <c r="L246" s="4">
        <v>14.99</v>
      </c>
    </row>
    <row r="247" spans="1:12" x14ac:dyDescent="0.25">
      <c r="A247">
        <v>75208</v>
      </c>
      <c r="B247" t="s">
        <v>313</v>
      </c>
      <c r="C247" t="s">
        <v>190</v>
      </c>
      <c r="E247" s="2" t="s">
        <v>54</v>
      </c>
      <c r="F247">
        <v>229</v>
      </c>
      <c r="G247">
        <v>3</v>
      </c>
      <c r="H247" s="3">
        <v>10.3</v>
      </c>
      <c r="I247" s="3">
        <v>7.5</v>
      </c>
      <c r="J247" s="3">
        <v>2.4</v>
      </c>
      <c r="K247" s="4">
        <v>0.84</v>
      </c>
      <c r="L247" s="4">
        <v>29.99</v>
      </c>
    </row>
    <row r="248" spans="1:12" x14ac:dyDescent="0.25">
      <c r="A248">
        <v>75209</v>
      </c>
      <c r="B248" t="s">
        <v>314</v>
      </c>
      <c r="C248" t="s">
        <v>190</v>
      </c>
      <c r="E248" s="2" t="s">
        <v>54</v>
      </c>
      <c r="F248">
        <v>345</v>
      </c>
      <c r="G248">
        <v>2</v>
      </c>
      <c r="H248" s="3">
        <v>10.3</v>
      </c>
      <c r="I248" s="3">
        <v>7.5</v>
      </c>
      <c r="J248" s="3">
        <v>2.4</v>
      </c>
      <c r="K248" s="4">
        <v>0.93</v>
      </c>
      <c r="L248" s="4">
        <v>29.99</v>
      </c>
    </row>
    <row r="249" spans="1:12" x14ac:dyDescent="0.25">
      <c r="A249">
        <v>75210</v>
      </c>
      <c r="B249" t="s">
        <v>315</v>
      </c>
      <c r="C249" t="s">
        <v>190</v>
      </c>
      <c r="E249" s="2" t="s">
        <v>54</v>
      </c>
      <c r="F249">
        <v>464</v>
      </c>
      <c r="G249">
        <v>2</v>
      </c>
      <c r="H249" s="3">
        <v>11.1</v>
      </c>
      <c r="I249" s="3">
        <v>10.3</v>
      </c>
      <c r="J249" s="3">
        <v>3</v>
      </c>
      <c r="K249" s="4">
        <v>1.43</v>
      </c>
      <c r="L249" s="4">
        <v>39.99</v>
      </c>
    </row>
    <row r="250" spans="1:12" x14ac:dyDescent="0.25">
      <c r="A250">
        <v>75211</v>
      </c>
      <c r="B250" t="s">
        <v>316</v>
      </c>
      <c r="C250" t="s">
        <v>190</v>
      </c>
      <c r="E250" s="2" t="s">
        <v>54</v>
      </c>
      <c r="F250">
        <v>519</v>
      </c>
      <c r="G250">
        <v>4</v>
      </c>
      <c r="H250" s="3">
        <v>14.9</v>
      </c>
      <c r="I250" s="3">
        <v>13.9</v>
      </c>
      <c r="J250" s="3">
        <v>2.8</v>
      </c>
      <c r="K250" s="4">
        <v>1.96</v>
      </c>
      <c r="L250" s="4">
        <v>69.989999999999995</v>
      </c>
    </row>
    <row r="251" spans="1:12" x14ac:dyDescent="0.25">
      <c r="A251">
        <v>75212</v>
      </c>
      <c r="B251" t="s">
        <v>317</v>
      </c>
      <c r="C251" t="s">
        <v>190</v>
      </c>
      <c r="E251" s="2" t="s">
        <v>54</v>
      </c>
      <c r="F251">
        <v>1414</v>
      </c>
      <c r="G251">
        <v>7</v>
      </c>
      <c r="H251" s="3">
        <v>22.9</v>
      </c>
      <c r="I251" s="3">
        <v>14.9</v>
      </c>
      <c r="J251" s="3">
        <v>3.4</v>
      </c>
      <c r="K251" s="4">
        <v>5.66</v>
      </c>
      <c r="L251" s="4">
        <v>169.99</v>
      </c>
    </row>
    <row r="252" spans="1:12" x14ac:dyDescent="0.25">
      <c r="A252">
        <v>75213</v>
      </c>
      <c r="B252" t="s">
        <v>318</v>
      </c>
      <c r="C252" t="s">
        <v>190</v>
      </c>
      <c r="E252" s="2" t="s">
        <v>82</v>
      </c>
      <c r="F252">
        <v>307</v>
      </c>
      <c r="G252">
        <v>7</v>
      </c>
      <c r="H252" s="3">
        <v>15</v>
      </c>
      <c r="I252" s="3">
        <v>10.3</v>
      </c>
      <c r="J252" s="3">
        <v>2.8</v>
      </c>
      <c r="K252" s="4">
        <f>15.2/16</f>
        <v>0.95</v>
      </c>
      <c r="L252" s="4">
        <v>39.99</v>
      </c>
    </row>
    <row r="253" spans="1:12" x14ac:dyDescent="0.25">
      <c r="A253">
        <v>75214</v>
      </c>
      <c r="B253" t="s">
        <v>319</v>
      </c>
      <c r="C253" t="s">
        <v>190</v>
      </c>
      <c r="E253" s="2" t="s">
        <v>17</v>
      </c>
      <c r="F253">
        <v>247</v>
      </c>
      <c r="G253">
        <v>2</v>
      </c>
      <c r="H253" s="3">
        <v>10.3</v>
      </c>
      <c r="I253" s="3">
        <v>7.5</v>
      </c>
      <c r="J253" s="3">
        <v>2.8</v>
      </c>
      <c r="K253" s="4">
        <v>0.93</v>
      </c>
      <c r="L253" s="4">
        <v>19.989999999999998</v>
      </c>
    </row>
    <row r="254" spans="1:12" x14ac:dyDescent="0.25">
      <c r="A254">
        <v>75215</v>
      </c>
      <c r="B254" t="s">
        <v>320</v>
      </c>
      <c r="C254" t="s">
        <v>190</v>
      </c>
      <c r="E254" s="2" t="s">
        <v>17</v>
      </c>
      <c r="F254">
        <v>355</v>
      </c>
      <c r="G254">
        <v>3</v>
      </c>
      <c r="H254" s="3">
        <v>10.3</v>
      </c>
      <c r="I254" s="3">
        <v>7.5</v>
      </c>
      <c r="J254" s="3">
        <v>2.4</v>
      </c>
      <c r="K254" s="4">
        <v>0.81</v>
      </c>
      <c r="L254" s="4">
        <v>29.99</v>
      </c>
    </row>
    <row r="255" spans="1:12" x14ac:dyDescent="0.25">
      <c r="A255">
        <v>75216</v>
      </c>
      <c r="B255" t="s">
        <v>321</v>
      </c>
      <c r="C255" t="s">
        <v>190</v>
      </c>
      <c r="E255" s="2" t="s">
        <v>17</v>
      </c>
      <c r="F255">
        <v>492</v>
      </c>
      <c r="G255">
        <v>5</v>
      </c>
      <c r="H255" s="3">
        <v>15</v>
      </c>
      <c r="I255" s="3">
        <v>10.3</v>
      </c>
      <c r="J255" s="3">
        <v>2.8</v>
      </c>
      <c r="K255" s="4">
        <v>1.81</v>
      </c>
      <c r="L255" s="4">
        <v>69.989999999999995</v>
      </c>
    </row>
    <row r="256" spans="1:12" x14ac:dyDescent="0.25">
      <c r="A256">
        <v>75217</v>
      </c>
      <c r="B256" t="s">
        <v>322</v>
      </c>
      <c r="C256" t="s">
        <v>190</v>
      </c>
      <c r="E256" s="2" t="s">
        <v>17</v>
      </c>
      <c r="F256">
        <v>622</v>
      </c>
      <c r="G256">
        <v>5</v>
      </c>
      <c r="H256" s="3">
        <v>18.899999999999999</v>
      </c>
      <c r="I256" s="3">
        <v>11.1</v>
      </c>
      <c r="J256" s="3">
        <v>2.4</v>
      </c>
      <c r="K256" s="4">
        <v>2.2200000000000002</v>
      </c>
      <c r="L256" s="4">
        <v>89.99</v>
      </c>
    </row>
    <row r="257" spans="1:12" x14ac:dyDescent="0.25">
      <c r="A257">
        <v>75218</v>
      </c>
      <c r="B257" t="s">
        <v>323</v>
      </c>
      <c r="C257" t="s">
        <v>190</v>
      </c>
      <c r="E257" s="2" t="s">
        <v>17</v>
      </c>
      <c r="F257">
        <v>731</v>
      </c>
      <c r="G257">
        <v>4</v>
      </c>
      <c r="H257" s="3">
        <v>18.899999999999999</v>
      </c>
      <c r="I257" s="3">
        <v>11.1</v>
      </c>
      <c r="J257" s="3">
        <v>2.4</v>
      </c>
      <c r="K257" s="4">
        <v>2.33</v>
      </c>
      <c r="L257" s="4">
        <v>79.989999999999995</v>
      </c>
    </row>
    <row r="258" spans="1:12" x14ac:dyDescent="0.25">
      <c r="A258">
        <v>75219</v>
      </c>
      <c r="B258" t="s">
        <v>324</v>
      </c>
      <c r="C258" t="s">
        <v>190</v>
      </c>
      <c r="E258" s="2" t="s">
        <v>17</v>
      </c>
      <c r="F258">
        <v>829</v>
      </c>
      <c r="G258">
        <v>5</v>
      </c>
      <c r="H258" s="3">
        <v>18.899999999999999</v>
      </c>
      <c r="I258" s="3">
        <v>14.9</v>
      </c>
      <c r="J258" s="3">
        <v>2.8</v>
      </c>
      <c r="K258" s="4">
        <v>3.08</v>
      </c>
      <c r="L258" s="4">
        <v>99.99</v>
      </c>
    </row>
    <row r="259" spans="1:12" x14ac:dyDescent="0.25">
      <c r="A259">
        <v>75220</v>
      </c>
      <c r="B259" t="s">
        <v>325</v>
      </c>
      <c r="C259" t="s">
        <v>190</v>
      </c>
      <c r="E259" s="2" t="s">
        <v>17</v>
      </c>
      <c r="F259">
        <v>1239</v>
      </c>
      <c r="G259">
        <v>6</v>
      </c>
      <c r="H259" s="3">
        <v>18.899999999999999</v>
      </c>
      <c r="I259" s="3">
        <v>14.9</v>
      </c>
      <c r="J259" s="3">
        <v>3.7</v>
      </c>
      <c r="K259" s="4">
        <v>3.9</v>
      </c>
      <c r="L259" s="4">
        <v>129.99</v>
      </c>
    </row>
    <row r="260" spans="1:12" x14ac:dyDescent="0.25">
      <c r="A260">
        <v>75221</v>
      </c>
      <c r="B260" t="s">
        <v>326</v>
      </c>
      <c r="C260" t="s">
        <v>190</v>
      </c>
      <c r="E260" s="2" t="s">
        <v>17</v>
      </c>
      <c r="F260">
        <v>636</v>
      </c>
      <c r="G260">
        <v>5</v>
      </c>
      <c r="H260" s="3">
        <v>14.9</v>
      </c>
      <c r="I260" s="3">
        <v>13.9</v>
      </c>
      <c r="J260" s="3">
        <v>2.8</v>
      </c>
      <c r="K260" s="4">
        <v>2.58</v>
      </c>
      <c r="L260" s="4">
        <v>89.99</v>
      </c>
    </row>
    <row r="261" spans="1:12" x14ac:dyDescent="0.25">
      <c r="A261">
        <v>75222</v>
      </c>
      <c r="B261" t="s">
        <v>327</v>
      </c>
      <c r="C261" t="s">
        <v>190</v>
      </c>
      <c r="D261" t="s">
        <v>328</v>
      </c>
      <c r="E261" s="2" t="s">
        <v>20</v>
      </c>
      <c r="F261">
        <v>2812</v>
      </c>
      <c r="G261">
        <v>21</v>
      </c>
      <c r="H261" s="3">
        <v>22.9</v>
      </c>
      <c r="I261" s="3">
        <v>18.899999999999999</v>
      </c>
      <c r="J261" s="3">
        <v>4.9000000000000004</v>
      </c>
      <c r="K261" s="4">
        <v>10.5</v>
      </c>
      <c r="L261" s="4">
        <v>349.99</v>
      </c>
    </row>
    <row r="262" spans="1:12" x14ac:dyDescent="0.25">
      <c r="A262">
        <v>75230</v>
      </c>
      <c r="B262" t="s">
        <v>329</v>
      </c>
      <c r="C262" t="s">
        <v>190</v>
      </c>
      <c r="E262" s="2" t="s">
        <v>20</v>
      </c>
      <c r="F262">
        <v>811</v>
      </c>
      <c r="G262">
        <v>0</v>
      </c>
      <c r="H262" s="3">
        <v>15</v>
      </c>
      <c r="I262" s="3">
        <v>10.3</v>
      </c>
      <c r="J262" s="3">
        <v>2.8</v>
      </c>
      <c r="K262" s="4">
        <v>2</v>
      </c>
      <c r="L262" s="4">
        <v>69.989999999999995</v>
      </c>
    </row>
    <row r="263" spans="1:12" x14ac:dyDescent="0.25">
      <c r="A263">
        <v>75533</v>
      </c>
      <c r="B263" t="s">
        <v>222</v>
      </c>
      <c r="C263" t="s">
        <v>190</v>
      </c>
      <c r="D263" t="s">
        <v>330</v>
      </c>
      <c r="E263" s="2" t="s">
        <v>9</v>
      </c>
      <c r="F263">
        <v>144</v>
      </c>
      <c r="G263">
        <v>0</v>
      </c>
      <c r="H263" s="3">
        <v>10.3</v>
      </c>
      <c r="I263" s="3">
        <v>5.5</v>
      </c>
      <c r="J263" s="3">
        <v>2.4</v>
      </c>
      <c r="K263" s="4">
        <f>8.8/16</f>
        <v>0.55000000000000004</v>
      </c>
      <c r="L263" s="4">
        <v>29.99</v>
      </c>
    </row>
    <row r="264" spans="1:12" x14ac:dyDescent="0.25">
      <c r="A264">
        <v>75534</v>
      </c>
      <c r="B264" t="s">
        <v>210</v>
      </c>
      <c r="C264" t="s">
        <v>190</v>
      </c>
      <c r="D264" t="s">
        <v>330</v>
      </c>
      <c r="E264" s="2" t="s">
        <v>9</v>
      </c>
      <c r="F264">
        <v>168</v>
      </c>
      <c r="G264">
        <v>0</v>
      </c>
      <c r="H264" s="3">
        <v>10.3</v>
      </c>
      <c r="I264" s="3">
        <v>7.5</v>
      </c>
      <c r="J264" s="3">
        <v>2.4</v>
      </c>
      <c r="K264" s="4">
        <f>13.4/16</f>
        <v>0.83750000000000002</v>
      </c>
      <c r="L264" s="4">
        <v>39.99</v>
      </c>
    </row>
    <row r="265" spans="1:12" x14ac:dyDescent="0.25">
      <c r="A265">
        <v>75535</v>
      </c>
      <c r="B265" t="s">
        <v>196</v>
      </c>
      <c r="C265" t="s">
        <v>190</v>
      </c>
      <c r="D265" t="s">
        <v>330</v>
      </c>
      <c r="E265" s="2" t="s">
        <v>54</v>
      </c>
      <c r="F265">
        <v>101</v>
      </c>
      <c r="G265">
        <v>0</v>
      </c>
      <c r="H265" s="3">
        <v>10.3</v>
      </c>
      <c r="I265" s="3">
        <v>5.5</v>
      </c>
      <c r="J265" s="3">
        <v>2.4</v>
      </c>
      <c r="K265" s="4">
        <f>8.8/16</f>
        <v>0.55000000000000004</v>
      </c>
      <c r="L265" s="4">
        <v>24.99</v>
      </c>
    </row>
    <row r="266" spans="1:12" x14ac:dyDescent="0.25">
      <c r="A266">
        <v>75536</v>
      </c>
      <c r="B266" t="s">
        <v>331</v>
      </c>
      <c r="C266" t="s">
        <v>190</v>
      </c>
      <c r="D266" t="s">
        <v>330</v>
      </c>
      <c r="E266" s="2" t="s">
        <v>54</v>
      </c>
      <c r="F266">
        <v>101</v>
      </c>
      <c r="G266">
        <v>0</v>
      </c>
      <c r="H266" s="3">
        <v>10.3</v>
      </c>
      <c r="I266" s="3">
        <v>5.5</v>
      </c>
      <c r="J266" s="3">
        <v>2.4</v>
      </c>
      <c r="K266" s="4">
        <f>9.8/16</f>
        <v>0.61250000000000004</v>
      </c>
      <c r="L266" s="4">
        <v>24.99</v>
      </c>
    </row>
    <row r="267" spans="1:12" x14ac:dyDescent="0.25">
      <c r="A267">
        <v>75537</v>
      </c>
      <c r="B267" t="s">
        <v>332</v>
      </c>
      <c r="C267" t="s">
        <v>190</v>
      </c>
      <c r="D267" t="s">
        <v>330</v>
      </c>
      <c r="E267" s="2" t="s">
        <v>54</v>
      </c>
      <c r="F267">
        <v>104</v>
      </c>
      <c r="G267">
        <v>0</v>
      </c>
      <c r="H267" s="3">
        <v>10.3</v>
      </c>
      <c r="I267" s="3">
        <v>5.5</v>
      </c>
      <c r="J267" s="3">
        <v>2.4</v>
      </c>
      <c r="K267" s="4">
        <f>8.8/16</f>
        <v>0.55000000000000004</v>
      </c>
      <c r="L267" s="4">
        <v>29.99</v>
      </c>
    </row>
    <row r="268" spans="1:12" x14ac:dyDescent="0.25">
      <c r="A268">
        <v>75884</v>
      </c>
      <c r="B268" t="s">
        <v>333</v>
      </c>
      <c r="C268" t="s">
        <v>334</v>
      </c>
      <c r="E268" s="2" t="s">
        <v>34</v>
      </c>
      <c r="F268">
        <v>183</v>
      </c>
      <c r="G268">
        <v>1</v>
      </c>
      <c r="H268" s="3">
        <v>7.5</v>
      </c>
      <c r="I268" s="3">
        <v>5.6</v>
      </c>
      <c r="J268" s="3">
        <v>2.4</v>
      </c>
      <c r="K268" s="4">
        <v>0.48</v>
      </c>
      <c r="L268" s="4">
        <v>14.99</v>
      </c>
    </row>
    <row r="269" spans="1:12" x14ac:dyDescent="0.25">
      <c r="A269">
        <v>75885</v>
      </c>
      <c r="B269" t="s">
        <v>335</v>
      </c>
      <c r="C269" t="s">
        <v>334</v>
      </c>
      <c r="E269" s="2" t="s">
        <v>34</v>
      </c>
      <c r="F269">
        <v>203</v>
      </c>
      <c r="G269">
        <v>1</v>
      </c>
      <c r="H269" s="3">
        <v>7.5</v>
      </c>
      <c r="I269" s="3">
        <v>5.6</v>
      </c>
      <c r="J269" s="3">
        <v>2.4</v>
      </c>
      <c r="K269" s="4">
        <v>0.51</v>
      </c>
      <c r="L269" s="4">
        <v>14.99</v>
      </c>
    </row>
    <row r="270" spans="1:12" x14ac:dyDescent="0.25">
      <c r="A270">
        <v>75886</v>
      </c>
      <c r="B270" t="s">
        <v>336</v>
      </c>
      <c r="C270" t="s">
        <v>334</v>
      </c>
      <c r="E270" s="2" t="s">
        <v>34</v>
      </c>
      <c r="F270">
        <v>179</v>
      </c>
      <c r="G270">
        <v>1</v>
      </c>
      <c r="H270" s="3">
        <v>7.5</v>
      </c>
      <c r="I270" s="3">
        <v>5.6</v>
      </c>
      <c r="J270" s="3">
        <v>2.4</v>
      </c>
      <c r="K270" s="4">
        <v>0.48</v>
      </c>
      <c r="L270" s="4">
        <v>14.99</v>
      </c>
    </row>
    <row r="271" spans="1:12" x14ac:dyDescent="0.25">
      <c r="A271">
        <v>75887</v>
      </c>
      <c r="B271" t="s">
        <v>337</v>
      </c>
      <c r="C271" t="s">
        <v>334</v>
      </c>
      <c r="E271" s="2" t="s">
        <v>34</v>
      </c>
      <c r="F271">
        <v>163</v>
      </c>
      <c r="G271">
        <v>1</v>
      </c>
      <c r="H271" s="3">
        <v>7.5</v>
      </c>
      <c r="I271" s="3">
        <v>5.6</v>
      </c>
      <c r="J271" s="3">
        <v>2.4</v>
      </c>
      <c r="K271" s="4">
        <f>9.6/16</f>
        <v>0.6</v>
      </c>
      <c r="L271" s="4">
        <v>14.99</v>
      </c>
    </row>
    <row r="272" spans="1:12" x14ac:dyDescent="0.25">
      <c r="A272">
        <v>75888</v>
      </c>
      <c r="B272" t="s">
        <v>338</v>
      </c>
      <c r="C272" t="s">
        <v>334</v>
      </c>
      <c r="E272" s="2" t="s">
        <v>34</v>
      </c>
      <c r="F272">
        <v>391</v>
      </c>
      <c r="G272">
        <v>3</v>
      </c>
      <c r="H272" s="3">
        <v>13.9</v>
      </c>
      <c r="I272" s="3">
        <v>7.5</v>
      </c>
      <c r="J272" s="3">
        <v>2.8</v>
      </c>
      <c r="K272" s="4">
        <v>1.23</v>
      </c>
      <c r="L272" s="4">
        <v>29.99</v>
      </c>
    </row>
    <row r="273" spans="1:12" x14ac:dyDescent="0.25">
      <c r="A273">
        <v>75889</v>
      </c>
      <c r="B273" t="s">
        <v>339</v>
      </c>
      <c r="C273" t="s">
        <v>334</v>
      </c>
      <c r="E273" s="2" t="s">
        <v>34</v>
      </c>
      <c r="F273">
        <v>841</v>
      </c>
      <c r="G273">
        <v>7</v>
      </c>
      <c r="H273" s="3">
        <v>21.3</v>
      </c>
      <c r="I273" s="3">
        <v>11.1</v>
      </c>
      <c r="J273" s="3">
        <v>3.1</v>
      </c>
      <c r="K273" s="4">
        <v>2.75</v>
      </c>
      <c r="L273" s="4">
        <v>99.99</v>
      </c>
    </row>
    <row r="274" spans="1:12" x14ac:dyDescent="0.25">
      <c r="A274">
        <v>75926</v>
      </c>
      <c r="B274" t="s">
        <v>340</v>
      </c>
      <c r="C274" t="s">
        <v>53</v>
      </c>
      <c r="E274" s="2" t="s">
        <v>54</v>
      </c>
      <c r="F274">
        <v>126</v>
      </c>
      <c r="G274">
        <v>2</v>
      </c>
      <c r="H274" s="3">
        <v>10.3</v>
      </c>
      <c r="I274" s="3">
        <v>7.5</v>
      </c>
      <c r="J274" s="3">
        <v>1.8</v>
      </c>
      <c r="K274" s="4">
        <v>0.62</v>
      </c>
      <c r="L274" s="4">
        <v>19.989999999999998</v>
      </c>
    </row>
    <row r="275" spans="1:12" x14ac:dyDescent="0.25">
      <c r="A275">
        <v>75927</v>
      </c>
      <c r="B275" t="s">
        <v>341</v>
      </c>
      <c r="C275" t="s">
        <v>53</v>
      </c>
      <c r="E275" s="2" t="s">
        <v>54</v>
      </c>
      <c r="F275">
        <v>222</v>
      </c>
      <c r="G275">
        <v>2</v>
      </c>
      <c r="H275" s="3">
        <v>13.9</v>
      </c>
      <c r="I275" s="3">
        <v>7.5</v>
      </c>
      <c r="J275" s="3">
        <v>2.2999999999999998</v>
      </c>
      <c r="K275" s="4">
        <v>1.01</v>
      </c>
      <c r="L275" s="4">
        <v>29.99</v>
      </c>
    </row>
    <row r="276" spans="1:12" x14ac:dyDescent="0.25">
      <c r="A276">
        <v>75928</v>
      </c>
      <c r="B276" t="s">
        <v>342</v>
      </c>
      <c r="C276" t="s">
        <v>53</v>
      </c>
      <c r="E276" s="2" t="s">
        <v>54</v>
      </c>
      <c r="F276">
        <v>397</v>
      </c>
      <c r="G276">
        <v>3</v>
      </c>
      <c r="H276" s="3">
        <v>11.1</v>
      </c>
      <c r="I276" s="3">
        <v>10.3</v>
      </c>
      <c r="J276" s="3">
        <v>2.2999999999999998</v>
      </c>
      <c r="K276" s="4">
        <v>1.39</v>
      </c>
      <c r="L276" s="4">
        <v>39.99</v>
      </c>
    </row>
    <row r="277" spans="1:12" x14ac:dyDescent="0.25">
      <c r="A277">
        <v>75929</v>
      </c>
      <c r="B277" t="s">
        <v>343</v>
      </c>
      <c r="C277" t="s">
        <v>53</v>
      </c>
      <c r="E277" s="2" t="s">
        <v>54</v>
      </c>
      <c r="F277">
        <v>577</v>
      </c>
      <c r="G277">
        <v>3</v>
      </c>
      <c r="H277" s="3">
        <v>15</v>
      </c>
      <c r="I277" s="3">
        <v>10.3</v>
      </c>
      <c r="J277" s="3">
        <v>3.7</v>
      </c>
      <c r="K277" s="4">
        <v>2.62</v>
      </c>
      <c r="L277" s="4">
        <v>79.989999999999995</v>
      </c>
    </row>
    <row r="278" spans="1:12" x14ac:dyDescent="0.25">
      <c r="A278">
        <v>75930</v>
      </c>
      <c r="B278" t="s">
        <v>344</v>
      </c>
      <c r="C278" t="s">
        <v>53</v>
      </c>
      <c r="E278" s="2" t="s">
        <v>54</v>
      </c>
      <c r="F278">
        <v>1019</v>
      </c>
      <c r="G278">
        <v>6</v>
      </c>
      <c r="H278" s="3">
        <v>18.899999999999999</v>
      </c>
      <c r="I278" s="3">
        <v>14.9</v>
      </c>
      <c r="J278" s="3">
        <v>3.7</v>
      </c>
      <c r="K278" s="4">
        <v>4.16</v>
      </c>
      <c r="L278" s="4">
        <v>129.99</v>
      </c>
    </row>
    <row r="279" spans="1:12" x14ac:dyDescent="0.25">
      <c r="A279">
        <v>75931</v>
      </c>
      <c r="B279" t="s">
        <v>345</v>
      </c>
      <c r="C279" t="s">
        <v>53</v>
      </c>
      <c r="E279" s="2" t="s">
        <v>54</v>
      </c>
      <c r="F279">
        <v>289</v>
      </c>
      <c r="G279">
        <v>3</v>
      </c>
      <c r="H279" s="3">
        <v>13.9</v>
      </c>
      <c r="I279" s="3">
        <v>7.5</v>
      </c>
      <c r="J279" s="3">
        <v>2.2999999999999998</v>
      </c>
      <c r="K279" s="4">
        <v>1.1000000000000001</v>
      </c>
      <c r="L279" s="4">
        <v>39.99</v>
      </c>
    </row>
    <row r="280" spans="1:12" x14ac:dyDescent="0.25">
      <c r="A280">
        <v>75932</v>
      </c>
      <c r="B280" t="s">
        <v>346</v>
      </c>
      <c r="C280" t="s">
        <v>53</v>
      </c>
      <c r="E280" s="2" t="s">
        <v>54</v>
      </c>
      <c r="F280">
        <v>360</v>
      </c>
      <c r="G280">
        <v>4</v>
      </c>
      <c r="H280" s="3">
        <v>13.9</v>
      </c>
      <c r="I280" s="3">
        <v>7.5</v>
      </c>
      <c r="J280" s="3">
        <v>2.8</v>
      </c>
      <c r="K280" s="4">
        <v>1.21</v>
      </c>
      <c r="L280" s="4">
        <v>39.99</v>
      </c>
    </row>
    <row r="281" spans="1:12" x14ac:dyDescent="0.25">
      <c r="A281">
        <v>75933</v>
      </c>
      <c r="B281" t="s">
        <v>347</v>
      </c>
      <c r="C281" t="s">
        <v>53</v>
      </c>
      <c r="E281" s="2" t="s">
        <v>54</v>
      </c>
      <c r="F281">
        <v>609</v>
      </c>
      <c r="G281">
        <v>3</v>
      </c>
      <c r="H281" s="3">
        <v>15</v>
      </c>
      <c r="I281" s="3">
        <v>10.3</v>
      </c>
      <c r="J281" s="3">
        <v>3.7</v>
      </c>
      <c r="K281" s="4">
        <v>2.4900000000000002</v>
      </c>
      <c r="L281" s="4">
        <v>69.989999999999995</v>
      </c>
    </row>
    <row r="282" spans="1:12" x14ac:dyDescent="0.25">
      <c r="A282">
        <v>75950</v>
      </c>
      <c r="B282" t="s">
        <v>348</v>
      </c>
      <c r="C282" t="s">
        <v>205</v>
      </c>
      <c r="E282" s="2" t="s">
        <v>17</v>
      </c>
      <c r="F282">
        <v>157</v>
      </c>
      <c r="G282">
        <v>2</v>
      </c>
      <c r="H282" s="3">
        <v>7.5</v>
      </c>
      <c r="I282" s="3">
        <v>5.6</v>
      </c>
      <c r="J282" s="3">
        <v>1.8</v>
      </c>
      <c r="K282" s="4">
        <v>0.35</v>
      </c>
      <c r="L282" s="4">
        <v>14.99</v>
      </c>
    </row>
    <row r="283" spans="1:12" x14ac:dyDescent="0.25">
      <c r="A283">
        <v>75951</v>
      </c>
      <c r="B283" t="s">
        <v>349</v>
      </c>
      <c r="C283" t="s">
        <v>205</v>
      </c>
      <c r="E283" s="2" t="s">
        <v>17</v>
      </c>
      <c r="F283">
        <v>132</v>
      </c>
      <c r="G283">
        <v>2</v>
      </c>
      <c r="H283" s="3">
        <v>10.3</v>
      </c>
      <c r="I283" s="3">
        <v>5.6</v>
      </c>
      <c r="J283" s="3">
        <v>1.9</v>
      </c>
      <c r="K283" s="4">
        <v>0.53</v>
      </c>
      <c r="L283" s="4">
        <v>19.989999999999998</v>
      </c>
    </row>
    <row r="284" spans="1:12" x14ac:dyDescent="0.25">
      <c r="A284">
        <v>75952</v>
      </c>
      <c r="B284" t="s">
        <v>350</v>
      </c>
      <c r="C284" t="s">
        <v>205</v>
      </c>
      <c r="E284" s="2" t="s">
        <v>17</v>
      </c>
      <c r="F284">
        <v>694</v>
      </c>
      <c r="G284">
        <v>4</v>
      </c>
      <c r="H284" s="3">
        <v>15</v>
      </c>
      <c r="I284" s="3">
        <v>10.3</v>
      </c>
      <c r="J284" s="3">
        <v>2.8</v>
      </c>
      <c r="K284" s="4">
        <v>1.87</v>
      </c>
      <c r="L284" s="4">
        <v>49.99</v>
      </c>
    </row>
    <row r="285" spans="1:12" x14ac:dyDescent="0.25">
      <c r="A285">
        <v>75953</v>
      </c>
      <c r="B285" t="s">
        <v>351</v>
      </c>
      <c r="C285" t="s">
        <v>205</v>
      </c>
      <c r="E285" s="2" t="s">
        <v>17</v>
      </c>
      <c r="F285">
        <v>753</v>
      </c>
      <c r="G285">
        <v>6</v>
      </c>
      <c r="H285" s="3">
        <v>18.899999999999999</v>
      </c>
      <c r="I285" s="3">
        <v>11.1</v>
      </c>
      <c r="J285" s="3">
        <v>2.9</v>
      </c>
      <c r="K285" s="4">
        <v>2.42</v>
      </c>
      <c r="L285" s="4">
        <v>69.989999999999995</v>
      </c>
    </row>
    <row r="286" spans="1:12" x14ac:dyDescent="0.25">
      <c r="A286">
        <v>75954</v>
      </c>
      <c r="B286" t="s">
        <v>352</v>
      </c>
      <c r="C286" t="s">
        <v>205</v>
      </c>
      <c r="E286" s="2" t="s">
        <v>17</v>
      </c>
      <c r="F286">
        <v>878</v>
      </c>
      <c r="G286">
        <v>10</v>
      </c>
      <c r="H286" s="3">
        <v>18.899999999999999</v>
      </c>
      <c r="I286" s="3">
        <v>14.9</v>
      </c>
      <c r="J286" s="3">
        <v>2.8</v>
      </c>
      <c r="K286" s="4">
        <v>3.66</v>
      </c>
      <c r="L286" s="4">
        <v>99.99</v>
      </c>
    </row>
    <row r="287" spans="1:12" x14ac:dyDescent="0.25">
      <c r="A287">
        <v>75955</v>
      </c>
      <c r="B287" t="s">
        <v>353</v>
      </c>
      <c r="C287" t="s">
        <v>205</v>
      </c>
      <c r="E287" s="2" t="s">
        <v>17</v>
      </c>
      <c r="F287">
        <v>801</v>
      </c>
      <c r="G287">
        <v>6</v>
      </c>
      <c r="H287" s="3">
        <v>21.3</v>
      </c>
      <c r="I287" s="3">
        <v>11.1</v>
      </c>
      <c r="J287" s="3">
        <v>3.1</v>
      </c>
      <c r="K287" s="4">
        <v>3.02</v>
      </c>
      <c r="L287" s="4">
        <v>79.989999999999995</v>
      </c>
    </row>
    <row r="288" spans="1:12" x14ac:dyDescent="0.25">
      <c r="A288">
        <v>75956</v>
      </c>
      <c r="B288" t="s">
        <v>354</v>
      </c>
      <c r="C288" t="s">
        <v>205</v>
      </c>
      <c r="E288" s="2" t="s">
        <v>17</v>
      </c>
      <c r="F288">
        <v>500</v>
      </c>
      <c r="G288">
        <v>6</v>
      </c>
      <c r="H288" s="3">
        <v>15</v>
      </c>
      <c r="I288" s="3">
        <v>10.199999999999999</v>
      </c>
      <c r="J288" s="3">
        <v>2.2000000000000002</v>
      </c>
      <c r="K288" s="4">
        <v>1.5</v>
      </c>
      <c r="L288" s="4">
        <v>39.99</v>
      </c>
    </row>
    <row r="289" spans="1:12" x14ac:dyDescent="0.25">
      <c r="A289">
        <v>75987</v>
      </c>
      <c r="B289" t="s">
        <v>356</v>
      </c>
      <c r="C289" t="s">
        <v>355</v>
      </c>
      <c r="F289">
        <v>182</v>
      </c>
      <c r="G289">
        <v>0</v>
      </c>
      <c r="H289" s="3">
        <v>6.2</v>
      </c>
      <c r="I289" s="3">
        <v>5.5</v>
      </c>
      <c r="J289" s="3">
        <v>2.2999999999999998</v>
      </c>
      <c r="K289" s="4">
        <f>6.4/16</f>
        <v>0.4</v>
      </c>
      <c r="L289" s="4">
        <v>25</v>
      </c>
    </row>
    <row r="290" spans="1:12" x14ac:dyDescent="0.25">
      <c r="A290">
        <v>76089</v>
      </c>
      <c r="B290" t="s">
        <v>357</v>
      </c>
      <c r="C290" t="s">
        <v>49</v>
      </c>
      <c r="D290" t="s">
        <v>360</v>
      </c>
      <c r="E290" s="2" t="s">
        <v>9</v>
      </c>
      <c r="F290">
        <v>89</v>
      </c>
      <c r="G290">
        <v>2</v>
      </c>
      <c r="H290" s="3">
        <v>5.5</v>
      </c>
      <c r="I290" s="3">
        <v>4.8</v>
      </c>
      <c r="J290" s="3">
        <v>1.8</v>
      </c>
      <c r="K290" s="4">
        <f t="shared" ref="K290:K295" si="0">3.2/16</f>
        <v>0.2</v>
      </c>
      <c r="L290" s="4">
        <v>9.99</v>
      </c>
    </row>
    <row r="291" spans="1:12" x14ac:dyDescent="0.25">
      <c r="A291">
        <v>76090</v>
      </c>
      <c r="B291" t="s">
        <v>358</v>
      </c>
      <c r="C291" t="s">
        <v>49</v>
      </c>
      <c r="D291" t="s">
        <v>360</v>
      </c>
      <c r="E291" s="2" t="s">
        <v>9</v>
      </c>
      <c r="F291">
        <v>86</v>
      </c>
      <c r="G291">
        <v>2</v>
      </c>
      <c r="H291" s="3">
        <v>5.5</v>
      </c>
      <c r="I291" s="3">
        <v>4.8</v>
      </c>
      <c r="J291" s="3">
        <v>1.8</v>
      </c>
      <c r="K291" s="4">
        <f t="shared" si="0"/>
        <v>0.2</v>
      </c>
      <c r="L291" s="4">
        <v>9.99</v>
      </c>
    </row>
    <row r="292" spans="1:12" x14ac:dyDescent="0.25">
      <c r="A292">
        <v>76091</v>
      </c>
      <c r="B292" t="s">
        <v>359</v>
      </c>
      <c r="C292" t="s">
        <v>49</v>
      </c>
      <c r="D292" t="s">
        <v>360</v>
      </c>
      <c r="E292" s="2" t="s">
        <v>9</v>
      </c>
      <c r="F292">
        <v>79</v>
      </c>
      <c r="G292">
        <v>2</v>
      </c>
      <c r="H292" s="3">
        <v>5.5</v>
      </c>
      <c r="I292" s="3">
        <v>4.8</v>
      </c>
      <c r="J292" s="3">
        <v>1.8</v>
      </c>
      <c r="K292" s="4">
        <f t="shared" si="0"/>
        <v>0.2</v>
      </c>
      <c r="L292" s="4">
        <v>9.99</v>
      </c>
    </row>
    <row r="293" spans="1:12" x14ac:dyDescent="0.25">
      <c r="A293">
        <v>76092</v>
      </c>
      <c r="B293" t="s">
        <v>361</v>
      </c>
      <c r="C293" t="s">
        <v>47</v>
      </c>
      <c r="D293" t="s">
        <v>360</v>
      </c>
      <c r="E293" s="2" t="s">
        <v>20</v>
      </c>
      <c r="F293">
        <v>86</v>
      </c>
      <c r="G293">
        <v>2</v>
      </c>
      <c r="H293" s="3">
        <v>5.5</v>
      </c>
      <c r="I293" s="3">
        <v>4.8</v>
      </c>
      <c r="J293" s="3">
        <v>1.8</v>
      </c>
      <c r="K293" s="4">
        <f t="shared" si="0"/>
        <v>0.2</v>
      </c>
      <c r="L293" s="4">
        <v>9.99</v>
      </c>
    </row>
    <row r="294" spans="1:12" x14ac:dyDescent="0.25">
      <c r="A294">
        <v>76093</v>
      </c>
      <c r="B294" t="s">
        <v>362</v>
      </c>
      <c r="C294" t="s">
        <v>47</v>
      </c>
      <c r="D294" t="s">
        <v>360</v>
      </c>
      <c r="E294" s="2" t="s">
        <v>20</v>
      </c>
      <c r="F294">
        <v>84</v>
      </c>
      <c r="G294">
        <v>2</v>
      </c>
      <c r="H294" s="3">
        <v>5.5</v>
      </c>
      <c r="I294" s="3">
        <v>4.8</v>
      </c>
      <c r="J294" s="3">
        <v>1.8</v>
      </c>
      <c r="K294" s="4">
        <f t="shared" si="0"/>
        <v>0.2</v>
      </c>
      <c r="L294" s="4">
        <v>9.99</v>
      </c>
    </row>
    <row r="295" spans="1:12" x14ac:dyDescent="0.25">
      <c r="A295">
        <v>76094</v>
      </c>
      <c r="B295" t="s">
        <v>363</v>
      </c>
      <c r="C295" t="s">
        <v>47</v>
      </c>
      <c r="D295" t="s">
        <v>360</v>
      </c>
      <c r="E295" s="2" t="s">
        <v>20</v>
      </c>
      <c r="F295">
        <v>80</v>
      </c>
      <c r="G295">
        <v>2</v>
      </c>
      <c r="H295" s="3">
        <v>5.5</v>
      </c>
      <c r="I295" s="3">
        <v>4.8</v>
      </c>
      <c r="J295" s="3">
        <v>1.8</v>
      </c>
      <c r="K295" s="4">
        <f t="shared" si="0"/>
        <v>0.2</v>
      </c>
      <c r="L295" s="4">
        <v>9.99</v>
      </c>
    </row>
    <row r="296" spans="1:12" x14ac:dyDescent="0.25">
      <c r="A296">
        <v>76095</v>
      </c>
      <c r="B296" t="s">
        <v>364</v>
      </c>
      <c r="C296" t="s">
        <v>47</v>
      </c>
      <c r="E296" s="2" t="s">
        <v>17</v>
      </c>
      <c r="F296">
        <v>235</v>
      </c>
      <c r="G296">
        <v>3</v>
      </c>
      <c r="H296" s="3">
        <v>13.9</v>
      </c>
      <c r="I296" s="3">
        <v>7.5</v>
      </c>
      <c r="J296" s="3">
        <v>2.2999999999999998</v>
      </c>
      <c r="K296" s="4">
        <v>1</v>
      </c>
      <c r="L296" s="4">
        <v>29.99</v>
      </c>
    </row>
    <row r="297" spans="1:12" x14ac:dyDescent="0.25">
      <c r="A297">
        <v>76096</v>
      </c>
      <c r="B297" t="s">
        <v>365</v>
      </c>
      <c r="C297" t="s">
        <v>47</v>
      </c>
      <c r="D297" t="s">
        <v>373</v>
      </c>
      <c r="E297" s="2" t="s">
        <v>9</v>
      </c>
      <c r="F297">
        <v>199</v>
      </c>
      <c r="G297">
        <v>2</v>
      </c>
      <c r="H297" s="3">
        <v>10.3</v>
      </c>
      <c r="I297" s="3">
        <v>7.5</v>
      </c>
      <c r="J297" s="3">
        <v>1.8</v>
      </c>
      <c r="K297" s="4">
        <f>10.4/16</f>
        <v>0.65</v>
      </c>
      <c r="L297" s="4">
        <v>19.989999999999998</v>
      </c>
    </row>
    <row r="298" spans="1:12" x14ac:dyDescent="0.25">
      <c r="A298">
        <v>76097</v>
      </c>
      <c r="B298" t="s">
        <v>366</v>
      </c>
      <c r="C298" t="s">
        <v>47</v>
      </c>
      <c r="D298" t="s">
        <v>373</v>
      </c>
      <c r="E298" s="2" t="s">
        <v>9</v>
      </c>
      <c r="F298">
        <v>406</v>
      </c>
      <c r="G298">
        <v>5</v>
      </c>
      <c r="H298" s="3">
        <v>11.1</v>
      </c>
      <c r="I298" s="3">
        <v>10.3</v>
      </c>
      <c r="J298" s="3">
        <v>2.2999999999999998</v>
      </c>
      <c r="K298" s="4">
        <v>1.05</v>
      </c>
      <c r="L298" s="4">
        <v>39.99</v>
      </c>
    </row>
    <row r="299" spans="1:12" x14ac:dyDescent="0.25">
      <c r="A299">
        <v>76098</v>
      </c>
      <c r="B299" t="s">
        <v>367</v>
      </c>
      <c r="C299" t="s">
        <v>47</v>
      </c>
      <c r="D299" t="s">
        <v>373</v>
      </c>
      <c r="E299" s="2" t="s">
        <v>9</v>
      </c>
      <c r="F299">
        <v>271</v>
      </c>
      <c r="G299">
        <v>4</v>
      </c>
      <c r="H299" s="3">
        <v>13.9</v>
      </c>
      <c r="I299" s="3">
        <v>7.5</v>
      </c>
      <c r="J299" s="3">
        <v>2.2000000000000002</v>
      </c>
      <c r="K299" s="4">
        <v>1</v>
      </c>
      <c r="L299" s="4">
        <v>29.99</v>
      </c>
    </row>
    <row r="300" spans="1:12" x14ac:dyDescent="0.25">
      <c r="A300">
        <v>76099</v>
      </c>
      <c r="B300" t="s">
        <v>368</v>
      </c>
      <c r="C300" t="s">
        <v>49</v>
      </c>
      <c r="D300" t="s">
        <v>371</v>
      </c>
      <c r="E300" s="2" t="s">
        <v>9</v>
      </c>
      <c r="F300">
        <v>229</v>
      </c>
      <c r="G300">
        <v>3</v>
      </c>
      <c r="H300" s="3">
        <v>10.3</v>
      </c>
      <c r="I300" s="3">
        <v>7.5</v>
      </c>
      <c r="J300" s="3">
        <v>2.4</v>
      </c>
      <c r="K300" s="4">
        <f>13/16</f>
        <v>0.8125</v>
      </c>
      <c r="L300" s="4">
        <v>19.989999999999998</v>
      </c>
    </row>
    <row r="301" spans="1:12" x14ac:dyDescent="0.25">
      <c r="A301">
        <v>76100</v>
      </c>
      <c r="B301" t="s">
        <v>369</v>
      </c>
      <c r="C301" t="s">
        <v>49</v>
      </c>
      <c r="D301" t="s">
        <v>371</v>
      </c>
      <c r="E301" s="2" t="s">
        <v>9</v>
      </c>
      <c r="F301">
        <v>358</v>
      </c>
      <c r="G301">
        <v>4</v>
      </c>
      <c r="H301" s="3">
        <v>13.9</v>
      </c>
      <c r="I301" s="3">
        <v>7.5</v>
      </c>
      <c r="J301" s="3">
        <v>2.8</v>
      </c>
      <c r="K301" s="4">
        <f>15.2/16</f>
        <v>0.95</v>
      </c>
      <c r="L301" s="4">
        <v>29.99</v>
      </c>
    </row>
    <row r="302" spans="1:12" x14ac:dyDescent="0.25">
      <c r="A302">
        <v>76101</v>
      </c>
      <c r="B302" t="s">
        <v>370</v>
      </c>
      <c r="C302" t="s">
        <v>49</v>
      </c>
      <c r="D302" t="s">
        <v>372</v>
      </c>
      <c r="E302" s="2" t="s">
        <v>34</v>
      </c>
      <c r="F302">
        <v>124</v>
      </c>
      <c r="G302">
        <v>4</v>
      </c>
      <c r="H302" s="3">
        <v>6.2</v>
      </c>
      <c r="I302" s="3">
        <v>5.6</v>
      </c>
      <c r="J302" s="3">
        <v>2.4</v>
      </c>
      <c r="K302" s="4">
        <v>0.4</v>
      </c>
      <c r="L302" s="4">
        <v>14.99</v>
      </c>
    </row>
    <row r="303" spans="1:12" x14ac:dyDescent="0.25">
      <c r="A303">
        <v>76102</v>
      </c>
      <c r="B303" t="s">
        <v>374</v>
      </c>
      <c r="C303" t="s">
        <v>49</v>
      </c>
      <c r="D303" t="s">
        <v>372</v>
      </c>
      <c r="E303" s="2" t="s">
        <v>34</v>
      </c>
      <c r="F303">
        <v>223</v>
      </c>
      <c r="G303">
        <v>3</v>
      </c>
      <c r="H303" s="3">
        <v>10.3</v>
      </c>
      <c r="I303" s="3">
        <v>7.5</v>
      </c>
      <c r="J303" s="3">
        <v>1.8</v>
      </c>
      <c r="K303" s="4">
        <v>0.73</v>
      </c>
      <c r="L303" s="4">
        <v>19.989999999999998</v>
      </c>
    </row>
    <row r="304" spans="1:12" x14ac:dyDescent="0.25">
      <c r="A304">
        <v>76103</v>
      </c>
      <c r="B304" t="s">
        <v>375</v>
      </c>
      <c r="C304" t="s">
        <v>49</v>
      </c>
      <c r="D304" t="s">
        <v>372</v>
      </c>
      <c r="E304" s="2" t="s">
        <v>34</v>
      </c>
      <c r="F304">
        <v>416</v>
      </c>
      <c r="G304">
        <v>5</v>
      </c>
      <c r="H304" s="3">
        <v>11.1</v>
      </c>
      <c r="I304" s="3">
        <v>10.3</v>
      </c>
      <c r="J304" s="3">
        <v>3</v>
      </c>
      <c r="K304" s="4">
        <v>1.45</v>
      </c>
      <c r="L304" s="4">
        <v>39.99</v>
      </c>
    </row>
    <row r="305" spans="1:12" x14ac:dyDescent="0.25">
      <c r="A305">
        <v>76104</v>
      </c>
      <c r="B305" t="s">
        <v>376</v>
      </c>
      <c r="C305" t="s">
        <v>49</v>
      </c>
      <c r="D305" t="s">
        <v>372</v>
      </c>
      <c r="E305" s="2" t="s">
        <v>34</v>
      </c>
      <c r="F305">
        <v>375</v>
      </c>
      <c r="G305">
        <v>4</v>
      </c>
      <c r="H305" s="3">
        <v>10.3</v>
      </c>
      <c r="I305" s="3">
        <v>8.6999999999999993</v>
      </c>
      <c r="J305" s="3">
        <v>2.4</v>
      </c>
      <c r="K305" s="4">
        <v>1.08</v>
      </c>
      <c r="L305" s="4">
        <v>29.99</v>
      </c>
    </row>
    <row r="306" spans="1:12" x14ac:dyDescent="0.25">
      <c r="A306">
        <v>76105</v>
      </c>
      <c r="B306" t="s">
        <v>465</v>
      </c>
      <c r="C306" t="s">
        <v>49</v>
      </c>
      <c r="D306" t="s">
        <v>372</v>
      </c>
      <c r="E306" s="2" t="s">
        <v>34</v>
      </c>
      <c r="F306">
        <v>1363</v>
      </c>
      <c r="G306">
        <v>1</v>
      </c>
      <c r="H306" s="3">
        <v>18.899999999999999</v>
      </c>
      <c r="I306" s="3">
        <v>14.9</v>
      </c>
      <c r="J306" s="3">
        <v>3.7</v>
      </c>
      <c r="K306" s="4">
        <v>3.55</v>
      </c>
      <c r="L306" s="4">
        <v>119.99</v>
      </c>
    </row>
    <row r="307" spans="1:12" x14ac:dyDescent="0.25">
      <c r="A307">
        <v>76107</v>
      </c>
      <c r="B307" t="s">
        <v>377</v>
      </c>
      <c r="C307" t="s">
        <v>49</v>
      </c>
      <c r="D307" t="s">
        <v>372</v>
      </c>
      <c r="E307" s="2" t="s">
        <v>34</v>
      </c>
      <c r="F307">
        <v>674</v>
      </c>
      <c r="G307">
        <v>4</v>
      </c>
      <c r="H307" s="3">
        <v>21.3</v>
      </c>
      <c r="I307" s="3">
        <v>11.1</v>
      </c>
      <c r="J307" s="3">
        <v>2.2999999999999998</v>
      </c>
      <c r="K307" s="4">
        <v>2.25</v>
      </c>
      <c r="L307" s="4">
        <v>69.989999999999995</v>
      </c>
    </row>
    <row r="308" spans="1:12" x14ac:dyDescent="0.25">
      <c r="A308">
        <v>76108</v>
      </c>
      <c r="B308" t="s">
        <v>378</v>
      </c>
      <c r="C308" t="s">
        <v>49</v>
      </c>
      <c r="D308" t="s">
        <v>372</v>
      </c>
      <c r="E308" s="2" t="s">
        <v>34</v>
      </c>
      <c r="F308">
        <v>1004</v>
      </c>
      <c r="G308">
        <v>5</v>
      </c>
      <c r="H308" s="3">
        <v>18.899999999999999</v>
      </c>
      <c r="I308" s="3">
        <v>14.9</v>
      </c>
      <c r="J308" s="3">
        <v>3.7</v>
      </c>
      <c r="K308" s="4">
        <v>3.5</v>
      </c>
      <c r="L308" s="4">
        <v>99.99</v>
      </c>
    </row>
    <row r="309" spans="1:12" x14ac:dyDescent="0.25">
      <c r="A309">
        <v>76109</v>
      </c>
      <c r="B309" t="s">
        <v>379</v>
      </c>
      <c r="C309" t="s">
        <v>49</v>
      </c>
      <c r="E309" s="2" t="s">
        <v>14</v>
      </c>
      <c r="F309">
        <v>200</v>
      </c>
      <c r="G309">
        <v>3</v>
      </c>
      <c r="H309" s="3">
        <v>10.3</v>
      </c>
      <c r="I309" s="3">
        <v>7.5</v>
      </c>
      <c r="J309" s="3">
        <v>2.4</v>
      </c>
      <c r="K309" s="4">
        <f>12/16</f>
        <v>0.75</v>
      </c>
      <c r="L309" s="4">
        <v>19.989999999999998</v>
      </c>
    </row>
    <row r="310" spans="1:12" x14ac:dyDescent="0.25">
      <c r="A310">
        <v>76110</v>
      </c>
      <c r="B310" t="s">
        <v>380</v>
      </c>
      <c r="C310" t="s">
        <v>47</v>
      </c>
      <c r="D310" t="s">
        <v>381</v>
      </c>
      <c r="E310" s="2" t="s">
        <v>17</v>
      </c>
      <c r="F310">
        <v>155</v>
      </c>
      <c r="G310">
        <v>3</v>
      </c>
      <c r="H310" s="3">
        <v>10.3</v>
      </c>
      <c r="I310" s="3">
        <v>7.5</v>
      </c>
      <c r="J310" s="3">
        <v>2.4</v>
      </c>
      <c r="K310" s="4">
        <v>0.75</v>
      </c>
      <c r="L310" s="4">
        <v>19.989999999999998</v>
      </c>
    </row>
    <row r="311" spans="1:12" x14ac:dyDescent="0.25">
      <c r="A311">
        <v>76111</v>
      </c>
      <c r="B311" t="s">
        <v>382</v>
      </c>
      <c r="C311" t="s">
        <v>47</v>
      </c>
      <c r="D311" t="s">
        <v>381</v>
      </c>
      <c r="E311" s="2" t="s">
        <v>17</v>
      </c>
      <c r="F311">
        <v>269</v>
      </c>
      <c r="G311">
        <v>3</v>
      </c>
      <c r="H311" s="3">
        <v>13.9</v>
      </c>
      <c r="I311" s="3">
        <v>7.5</v>
      </c>
      <c r="J311" s="3">
        <v>2.2999999999999998</v>
      </c>
      <c r="K311" s="4">
        <v>1.01</v>
      </c>
      <c r="L311" s="4">
        <v>29.99</v>
      </c>
    </row>
    <row r="312" spans="1:12" x14ac:dyDescent="0.25">
      <c r="A312">
        <v>76112</v>
      </c>
      <c r="B312" t="s">
        <v>383</v>
      </c>
      <c r="C312" t="s">
        <v>47</v>
      </c>
      <c r="D312" t="s">
        <v>381</v>
      </c>
      <c r="E312" s="2" t="s">
        <v>17</v>
      </c>
      <c r="F312">
        <v>321</v>
      </c>
      <c r="G312">
        <v>1</v>
      </c>
      <c r="H312" s="3">
        <v>13.9</v>
      </c>
      <c r="I312" s="3">
        <v>7.5</v>
      </c>
      <c r="J312" s="3">
        <v>3.6</v>
      </c>
      <c r="K312" s="4">
        <v>1.81</v>
      </c>
      <c r="L312" s="4">
        <v>99.99</v>
      </c>
    </row>
    <row r="313" spans="1:12" x14ac:dyDescent="0.25">
      <c r="H313" s="3"/>
      <c r="I313" s="3"/>
      <c r="J313" s="3"/>
      <c r="K313" s="4"/>
    </row>
    <row r="314" spans="1:12" x14ac:dyDescent="0.25">
      <c r="H314" s="3"/>
      <c r="I314" s="3"/>
      <c r="J314" s="3"/>
      <c r="K314" s="4"/>
    </row>
    <row r="315" spans="1:12" x14ac:dyDescent="0.25">
      <c r="H315" s="3"/>
      <c r="I315" s="3"/>
      <c r="J315" s="3"/>
      <c r="K315" s="4"/>
    </row>
    <row r="316" spans="1:12" x14ac:dyDescent="0.25">
      <c r="H316" s="3"/>
      <c r="I316" s="3"/>
      <c r="J316" s="3"/>
      <c r="K316" s="4"/>
    </row>
    <row r="317" spans="1:12" x14ac:dyDescent="0.25">
      <c r="H317" s="3"/>
      <c r="I317" s="3"/>
      <c r="J317" s="3"/>
      <c r="K317" s="4"/>
    </row>
    <row r="318" spans="1:12" x14ac:dyDescent="0.25">
      <c r="H318" s="3"/>
      <c r="I318" s="3"/>
      <c r="J318" s="3"/>
      <c r="K318" s="4"/>
    </row>
    <row r="319" spans="1:12" x14ac:dyDescent="0.25">
      <c r="H319" s="3"/>
      <c r="I319" s="3"/>
      <c r="J319" s="3"/>
      <c r="K319" s="4"/>
    </row>
    <row r="320" spans="1:12" x14ac:dyDescent="0.25">
      <c r="H320" s="3"/>
      <c r="I320" s="3"/>
      <c r="J320" s="3"/>
      <c r="K320" s="4"/>
    </row>
    <row r="321" spans="8:11" x14ac:dyDescent="0.25">
      <c r="H321" s="3"/>
      <c r="I321" s="3"/>
      <c r="J321" s="3"/>
      <c r="K321" s="4"/>
    </row>
    <row r="322" spans="8:11" x14ac:dyDescent="0.25">
      <c r="H322" s="3"/>
      <c r="I322" s="3"/>
      <c r="J322" s="3"/>
      <c r="K322" s="4"/>
    </row>
    <row r="323" spans="8:11" x14ac:dyDescent="0.25">
      <c r="H323" s="3"/>
      <c r="I323" s="3"/>
      <c r="J323" s="3"/>
      <c r="K323" s="4"/>
    </row>
    <row r="324" spans="8:11" x14ac:dyDescent="0.25">
      <c r="H324" s="3"/>
      <c r="I324" s="3"/>
      <c r="J324" s="3"/>
      <c r="K324" s="4"/>
    </row>
    <row r="325" spans="8:11" x14ac:dyDescent="0.25">
      <c r="H325" s="3"/>
      <c r="I325" s="3"/>
      <c r="J325" s="3"/>
      <c r="K325" s="4"/>
    </row>
    <row r="326" spans="8:11" x14ac:dyDescent="0.25">
      <c r="H326" s="3"/>
      <c r="I326" s="3"/>
      <c r="J326" s="3"/>
      <c r="K326" s="4"/>
    </row>
    <row r="327" spans="8:11" x14ac:dyDescent="0.25">
      <c r="H327" s="3"/>
      <c r="I327" s="3"/>
      <c r="J327" s="3"/>
      <c r="K327" s="4"/>
    </row>
    <row r="328" spans="8:11" x14ac:dyDescent="0.25">
      <c r="H328" s="3"/>
      <c r="I328" s="3"/>
      <c r="J328" s="3"/>
      <c r="K328" s="4"/>
    </row>
    <row r="329" spans="8:11" x14ac:dyDescent="0.25">
      <c r="H329" s="3"/>
      <c r="I329" s="3"/>
      <c r="J329" s="3"/>
      <c r="K329" s="4"/>
    </row>
    <row r="330" spans="8:11" x14ac:dyDescent="0.25">
      <c r="H330" s="3"/>
      <c r="I330" s="3"/>
      <c r="J330" s="3"/>
      <c r="K330" s="4"/>
    </row>
    <row r="331" spans="8:11" x14ac:dyDescent="0.25">
      <c r="H331" s="3"/>
      <c r="I331" s="3"/>
      <c r="J331" s="3"/>
      <c r="K331" s="4"/>
    </row>
    <row r="332" spans="8:11" x14ac:dyDescent="0.25">
      <c r="H332" s="3"/>
      <c r="I332" s="3"/>
      <c r="J332" s="3"/>
      <c r="K332" s="4"/>
    </row>
    <row r="333" spans="8:11" x14ac:dyDescent="0.25">
      <c r="H333" s="3"/>
      <c r="I333" s="3"/>
      <c r="J333" s="3"/>
      <c r="K333" s="4"/>
    </row>
    <row r="334" spans="8:11" x14ac:dyDescent="0.25">
      <c r="H334" s="3"/>
      <c r="I334" s="3"/>
      <c r="J334" s="3"/>
      <c r="K334" s="4"/>
    </row>
    <row r="335" spans="8:11" x14ac:dyDescent="0.25">
      <c r="H335" s="3"/>
      <c r="I335" s="3"/>
      <c r="J335" s="3"/>
      <c r="K335" s="4"/>
    </row>
    <row r="336" spans="8:11" x14ac:dyDescent="0.25">
      <c r="H336" s="3"/>
      <c r="I336" s="3"/>
      <c r="J336" s="3"/>
      <c r="K336" s="4"/>
    </row>
    <row r="337" spans="8:11" x14ac:dyDescent="0.25">
      <c r="H337" s="3"/>
      <c r="I337" s="3"/>
      <c r="J337" s="3"/>
      <c r="K337" s="4"/>
    </row>
    <row r="338" spans="8:11" x14ac:dyDescent="0.25">
      <c r="H338" s="3"/>
      <c r="I338" s="3"/>
      <c r="J338" s="3"/>
      <c r="K338" s="4"/>
    </row>
    <row r="339" spans="8:11" x14ac:dyDescent="0.25">
      <c r="H339" s="3"/>
      <c r="I339" s="3"/>
      <c r="J339" s="3"/>
      <c r="K339" s="4"/>
    </row>
    <row r="340" spans="8:11" x14ac:dyDescent="0.25">
      <c r="H340" s="3"/>
      <c r="I340" s="3"/>
      <c r="J340" s="3"/>
      <c r="K340" s="4"/>
    </row>
    <row r="341" spans="8:11" x14ac:dyDescent="0.25">
      <c r="H341" s="3"/>
      <c r="I341" s="3"/>
      <c r="J341" s="3"/>
      <c r="K341" s="4"/>
    </row>
    <row r="342" spans="8:11" x14ac:dyDescent="0.25">
      <c r="H342" s="3"/>
      <c r="I342" s="3"/>
      <c r="J342" s="3"/>
      <c r="K342" s="4"/>
    </row>
    <row r="343" spans="8:11" x14ac:dyDescent="0.25">
      <c r="H343" s="3"/>
      <c r="I343" s="3"/>
      <c r="J343" s="3"/>
      <c r="K343" s="4"/>
    </row>
    <row r="344" spans="8:11" x14ac:dyDescent="0.25">
      <c r="H344" s="3"/>
      <c r="I344" s="3"/>
      <c r="J344" s="3"/>
      <c r="K344" s="4"/>
    </row>
    <row r="345" spans="8:11" x14ac:dyDescent="0.25">
      <c r="H345" s="3"/>
      <c r="I345" s="3"/>
      <c r="J345" s="3"/>
      <c r="K345" s="4"/>
    </row>
    <row r="346" spans="8:11" x14ac:dyDescent="0.25">
      <c r="H346" s="3"/>
      <c r="I346" s="3"/>
      <c r="J346" s="3"/>
      <c r="K346" s="4"/>
    </row>
    <row r="347" spans="8:11" x14ac:dyDescent="0.25">
      <c r="H347" s="3"/>
      <c r="I347" s="3"/>
      <c r="J347" s="3"/>
      <c r="K347" s="4"/>
    </row>
    <row r="348" spans="8:11" x14ac:dyDescent="0.25">
      <c r="H348" s="3"/>
      <c r="I348" s="3"/>
      <c r="J348" s="3"/>
      <c r="K348" s="4"/>
    </row>
    <row r="349" spans="8:11" x14ac:dyDescent="0.25">
      <c r="H349" s="3"/>
      <c r="I349" s="3"/>
      <c r="J349" s="3"/>
      <c r="K349" s="4"/>
    </row>
    <row r="350" spans="8:11" x14ac:dyDescent="0.25">
      <c r="H350" s="3"/>
      <c r="I350" s="3"/>
      <c r="J350" s="3"/>
      <c r="K350" s="4"/>
    </row>
    <row r="351" spans="8:11" x14ac:dyDescent="0.25">
      <c r="H351" s="3"/>
      <c r="I351" s="3"/>
      <c r="J351" s="3"/>
      <c r="K351" s="4"/>
    </row>
    <row r="352" spans="8:11" x14ac:dyDescent="0.25">
      <c r="H352" s="3"/>
      <c r="I352" s="3"/>
      <c r="J352" s="3"/>
      <c r="K352" s="4"/>
    </row>
    <row r="353" spans="8:11" x14ac:dyDescent="0.25">
      <c r="H353" s="3"/>
      <c r="I353" s="3"/>
      <c r="J353" s="3"/>
      <c r="K353" s="4"/>
    </row>
    <row r="354" spans="8:11" x14ac:dyDescent="0.25">
      <c r="H354" s="3"/>
      <c r="I354" s="3"/>
      <c r="J354" s="3"/>
      <c r="K354" s="4"/>
    </row>
    <row r="355" spans="8:11" x14ac:dyDescent="0.25">
      <c r="H355" s="3"/>
      <c r="I355" s="3"/>
      <c r="J355" s="3"/>
      <c r="K355" s="4"/>
    </row>
    <row r="356" spans="8:11" x14ac:dyDescent="0.25">
      <c r="H356" s="3"/>
      <c r="I356" s="3"/>
      <c r="J356" s="3"/>
      <c r="K356" s="4"/>
    </row>
    <row r="357" spans="8:11" x14ac:dyDescent="0.25">
      <c r="H357" s="3"/>
      <c r="I357" s="3"/>
      <c r="J357" s="3"/>
      <c r="K357" s="4"/>
    </row>
    <row r="358" spans="8:11" x14ac:dyDescent="0.25">
      <c r="H358" s="3"/>
      <c r="I358" s="3"/>
      <c r="J358" s="3"/>
      <c r="K358" s="4"/>
    </row>
    <row r="359" spans="8:11" x14ac:dyDescent="0.25">
      <c r="H359" s="3"/>
      <c r="I359" s="3"/>
      <c r="J359" s="3"/>
      <c r="K359" s="4"/>
    </row>
    <row r="360" spans="8:11" x14ac:dyDescent="0.25">
      <c r="H360" s="3"/>
      <c r="I360" s="3"/>
      <c r="J360" s="3"/>
      <c r="K360" s="4"/>
    </row>
    <row r="361" spans="8:11" x14ac:dyDescent="0.25">
      <c r="H361" s="3"/>
      <c r="I361" s="3"/>
      <c r="J361" s="3"/>
      <c r="K361" s="4"/>
    </row>
    <row r="362" spans="8:11" x14ac:dyDescent="0.25">
      <c r="H362" s="3"/>
      <c r="I362" s="3"/>
      <c r="J362" s="3"/>
      <c r="K362" s="4"/>
    </row>
    <row r="363" spans="8:11" x14ac:dyDescent="0.25">
      <c r="H363" s="3"/>
      <c r="I363" s="3"/>
      <c r="J363" s="3"/>
      <c r="K363" s="4"/>
    </row>
    <row r="364" spans="8:11" x14ac:dyDescent="0.25">
      <c r="H364" s="3"/>
      <c r="I364" s="3"/>
      <c r="J364" s="3"/>
      <c r="K364" s="4"/>
    </row>
    <row r="365" spans="8:11" x14ac:dyDescent="0.25">
      <c r="H365" s="3"/>
      <c r="I365" s="3"/>
      <c r="J365" s="3"/>
      <c r="K365" s="4"/>
    </row>
    <row r="366" spans="8:11" x14ac:dyDescent="0.25">
      <c r="H366" s="3"/>
      <c r="I366" s="3"/>
      <c r="J366" s="3"/>
      <c r="K366" s="4"/>
    </row>
    <row r="367" spans="8:11" x14ac:dyDescent="0.25">
      <c r="H367" s="3"/>
      <c r="I367" s="3"/>
      <c r="J367" s="3"/>
      <c r="K367" s="4"/>
    </row>
    <row r="368" spans="8:11" x14ac:dyDescent="0.25">
      <c r="H368" s="3"/>
      <c r="I368" s="3"/>
      <c r="J368" s="3"/>
      <c r="K368" s="4"/>
    </row>
    <row r="369" spans="8:11" x14ac:dyDescent="0.25">
      <c r="H369" s="3"/>
      <c r="I369" s="3"/>
      <c r="J369" s="3"/>
      <c r="K369" s="4"/>
    </row>
    <row r="370" spans="8:11" x14ac:dyDescent="0.25">
      <c r="H370" s="3"/>
      <c r="I370" s="3"/>
      <c r="J370" s="3"/>
      <c r="K370" s="4"/>
    </row>
    <row r="371" spans="8:11" x14ac:dyDescent="0.25">
      <c r="H371" s="3"/>
      <c r="I371" s="3"/>
      <c r="J371" s="3"/>
      <c r="K371" s="4"/>
    </row>
    <row r="372" spans="8:11" x14ac:dyDescent="0.25">
      <c r="H372" s="3"/>
      <c r="I372" s="3"/>
      <c r="J372" s="3"/>
      <c r="K372" s="4"/>
    </row>
    <row r="373" spans="8:11" x14ac:dyDescent="0.25">
      <c r="H373" s="3"/>
      <c r="I373" s="3"/>
      <c r="J373" s="3"/>
      <c r="K373" s="4"/>
    </row>
    <row r="374" spans="8:11" x14ac:dyDescent="0.25">
      <c r="H374" s="3"/>
      <c r="I374" s="3"/>
      <c r="J374" s="3"/>
      <c r="K374" s="4"/>
    </row>
    <row r="375" spans="8:11" x14ac:dyDescent="0.25">
      <c r="H375" s="3"/>
      <c r="I375" s="3"/>
      <c r="J375" s="3"/>
      <c r="K375" s="4"/>
    </row>
    <row r="376" spans="8:11" x14ac:dyDescent="0.25">
      <c r="H376" s="3"/>
      <c r="I376" s="3"/>
      <c r="J376" s="3"/>
      <c r="K376" s="4"/>
    </row>
    <row r="377" spans="8:11" x14ac:dyDescent="0.25">
      <c r="H377" s="3"/>
      <c r="I377" s="3"/>
      <c r="J377" s="3"/>
      <c r="K377" s="4"/>
    </row>
    <row r="378" spans="8:11" x14ac:dyDescent="0.25">
      <c r="H378" s="3"/>
      <c r="I378" s="3"/>
      <c r="J378" s="3"/>
      <c r="K378" s="4"/>
    </row>
    <row r="379" spans="8:11" x14ac:dyDescent="0.25">
      <c r="H379" s="3"/>
      <c r="I379" s="3"/>
      <c r="J379" s="3"/>
      <c r="K379" s="4"/>
    </row>
    <row r="380" spans="8:11" x14ac:dyDescent="0.25">
      <c r="H380" s="3"/>
      <c r="I380" s="3"/>
      <c r="J380" s="3"/>
      <c r="K380" s="4"/>
    </row>
    <row r="381" spans="8:11" x14ac:dyDescent="0.25">
      <c r="H381" s="3"/>
      <c r="I381" s="3"/>
      <c r="J381" s="3"/>
      <c r="K381" s="4"/>
    </row>
    <row r="382" spans="8:11" x14ac:dyDescent="0.25">
      <c r="H382" s="3"/>
      <c r="I382" s="3"/>
      <c r="J382" s="3"/>
      <c r="K382" s="4"/>
    </row>
    <row r="383" spans="8:11" x14ac:dyDescent="0.25">
      <c r="H383" s="3"/>
      <c r="I383" s="3"/>
      <c r="J383" s="3"/>
      <c r="K383" s="4"/>
    </row>
    <row r="384" spans="8:11" x14ac:dyDescent="0.25">
      <c r="H384" s="3"/>
      <c r="I384" s="3"/>
      <c r="J384" s="3"/>
      <c r="K384" s="4"/>
    </row>
    <row r="385" spans="8:11" x14ac:dyDescent="0.25">
      <c r="H385" s="3"/>
      <c r="I385" s="3"/>
      <c r="J385" s="3"/>
      <c r="K385" s="4"/>
    </row>
    <row r="386" spans="8:11" x14ac:dyDescent="0.25">
      <c r="H386" s="3"/>
      <c r="I386" s="3"/>
      <c r="J386" s="3"/>
      <c r="K386" s="4"/>
    </row>
    <row r="387" spans="8:11" x14ac:dyDescent="0.25">
      <c r="H387" s="3"/>
      <c r="I387" s="3"/>
      <c r="J387" s="3"/>
      <c r="K387" s="4"/>
    </row>
    <row r="388" spans="8:11" x14ac:dyDescent="0.25">
      <c r="H388" s="3"/>
      <c r="I388" s="3"/>
      <c r="J388" s="3"/>
      <c r="K388" s="4"/>
    </row>
    <row r="389" spans="8:11" x14ac:dyDescent="0.25">
      <c r="H389" s="3"/>
      <c r="I389" s="3"/>
      <c r="J389" s="3"/>
      <c r="K389" s="4"/>
    </row>
    <row r="390" spans="8:11" x14ac:dyDescent="0.25">
      <c r="H390" s="3"/>
      <c r="I390" s="3"/>
      <c r="J390" s="3"/>
      <c r="K390" s="4"/>
    </row>
    <row r="391" spans="8:11" x14ac:dyDescent="0.25">
      <c r="H391" s="3"/>
      <c r="I391" s="3"/>
      <c r="J391" s="3"/>
      <c r="K391" s="4"/>
    </row>
    <row r="392" spans="8:11" x14ac:dyDescent="0.25">
      <c r="H392" s="3"/>
      <c r="I392" s="3"/>
      <c r="J392" s="3"/>
      <c r="K392" s="4"/>
    </row>
    <row r="393" spans="8:11" x14ac:dyDescent="0.25">
      <c r="H393" s="3"/>
      <c r="I393" s="3"/>
      <c r="J393" s="3"/>
      <c r="K393" s="4"/>
    </row>
    <row r="394" spans="8:11" x14ac:dyDescent="0.25">
      <c r="H394" s="3"/>
      <c r="I394" s="3"/>
      <c r="J394" s="3"/>
      <c r="K394" s="4"/>
    </row>
    <row r="395" spans="8:11" x14ac:dyDescent="0.25">
      <c r="H395" s="3"/>
      <c r="I395" s="3"/>
      <c r="J395" s="3"/>
      <c r="K395" s="4"/>
    </row>
    <row r="396" spans="8:11" x14ac:dyDescent="0.25">
      <c r="H396" s="3"/>
      <c r="I396" s="3"/>
      <c r="J396" s="3"/>
      <c r="K396" s="4"/>
    </row>
    <row r="397" spans="8:11" x14ac:dyDescent="0.25">
      <c r="H397" s="3"/>
      <c r="I397" s="3"/>
      <c r="J397" s="3"/>
      <c r="K397" s="4"/>
    </row>
    <row r="398" spans="8:11" x14ac:dyDescent="0.25">
      <c r="H398" s="3"/>
      <c r="I398" s="3"/>
      <c r="J398" s="3"/>
      <c r="K398" s="4"/>
    </row>
    <row r="399" spans="8:11" x14ac:dyDescent="0.25">
      <c r="H399" s="3"/>
      <c r="I399" s="3"/>
      <c r="J399" s="3"/>
      <c r="K399" s="4"/>
    </row>
    <row r="400" spans="8:11" x14ac:dyDescent="0.25">
      <c r="H400" s="3"/>
      <c r="I400" s="3"/>
      <c r="J400" s="3"/>
      <c r="K400" s="4"/>
    </row>
    <row r="401" spans="8:11" x14ac:dyDescent="0.25">
      <c r="H401" s="3"/>
      <c r="I401" s="3"/>
      <c r="J401" s="3"/>
      <c r="K401" s="4"/>
    </row>
    <row r="402" spans="8:11" x14ac:dyDescent="0.25">
      <c r="H402" s="3"/>
      <c r="I402" s="3"/>
      <c r="J402" s="3"/>
      <c r="K402" s="4"/>
    </row>
    <row r="403" spans="8:11" x14ac:dyDescent="0.25">
      <c r="H403" s="3"/>
      <c r="I403" s="3"/>
      <c r="J403" s="3"/>
      <c r="K403" s="4"/>
    </row>
    <row r="404" spans="8:11" x14ac:dyDescent="0.25">
      <c r="H404" s="3"/>
      <c r="I404" s="3"/>
      <c r="J404" s="3"/>
      <c r="K404" s="4"/>
    </row>
    <row r="405" spans="8:11" x14ac:dyDescent="0.25">
      <c r="H405" s="3"/>
      <c r="I405" s="3"/>
      <c r="J405" s="3"/>
      <c r="K405" s="4"/>
    </row>
    <row r="406" spans="8:11" x14ac:dyDescent="0.25">
      <c r="H406" s="3"/>
      <c r="I406" s="3"/>
      <c r="J406" s="3"/>
      <c r="K406" s="4"/>
    </row>
    <row r="407" spans="8:11" x14ac:dyDescent="0.25">
      <c r="H407" s="3"/>
      <c r="I407" s="3"/>
      <c r="J407" s="3"/>
      <c r="K407" s="4"/>
    </row>
    <row r="408" spans="8:11" x14ac:dyDescent="0.25">
      <c r="H408" s="3"/>
      <c r="I408" s="3"/>
      <c r="J408" s="3"/>
      <c r="K408" s="4"/>
    </row>
    <row r="409" spans="8:11" x14ac:dyDescent="0.25">
      <c r="H409" s="3"/>
      <c r="I409" s="3"/>
      <c r="J409" s="3"/>
      <c r="K409" s="4"/>
    </row>
    <row r="410" spans="8:11" x14ac:dyDescent="0.25">
      <c r="H410" s="3"/>
      <c r="I410" s="3"/>
      <c r="J410" s="3"/>
      <c r="K410" s="4"/>
    </row>
    <row r="411" spans="8:11" x14ac:dyDescent="0.25">
      <c r="H411" s="3"/>
      <c r="I411" s="3"/>
      <c r="J411" s="3"/>
      <c r="K411" s="4"/>
    </row>
    <row r="412" spans="8:11" x14ac:dyDescent="0.25">
      <c r="H412" s="3"/>
      <c r="I412" s="3"/>
      <c r="J412" s="3"/>
      <c r="K412" s="4"/>
    </row>
    <row r="413" spans="8:11" x14ac:dyDescent="0.25">
      <c r="H413" s="3"/>
      <c r="I413" s="3"/>
      <c r="J413" s="3"/>
      <c r="K413" s="4"/>
    </row>
    <row r="414" spans="8:11" x14ac:dyDescent="0.25">
      <c r="H414" s="3"/>
      <c r="I414" s="3"/>
      <c r="J414" s="3"/>
      <c r="K414" s="4"/>
    </row>
    <row r="415" spans="8:11" x14ac:dyDescent="0.25">
      <c r="H415" s="3"/>
      <c r="I415" s="3"/>
      <c r="J415" s="3"/>
      <c r="K415" s="4"/>
    </row>
    <row r="416" spans="8:11" x14ac:dyDescent="0.25">
      <c r="H416" s="3"/>
      <c r="I416" s="3"/>
      <c r="J416" s="3"/>
      <c r="K416" s="4"/>
    </row>
    <row r="417" spans="8:11" x14ac:dyDescent="0.25">
      <c r="H417" s="3"/>
      <c r="I417" s="3"/>
      <c r="J417" s="3"/>
      <c r="K417" s="4"/>
    </row>
    <row r="418" spans="8:11" x14ac:dyDescent="0.25">
      <c r="H418" s="3"/>
      <c r="I418" s="3"/>
      <c r="J418" s="3"/>
      <c r="K418" s="4"/>
    </row>
    <row r="419" spans="8:11" x14ac:dyDescent="0.25">
      <c r="H419" s="3"/>
      <c r="I419" s="3"/>
      <c r="J419" s="3"/>
      <c r="K419" s="4"/>
    </row>
    <row r="420" spans="8:11" x14ac:dyDescent="0.25">
      <c r="H420" s="3"/>
      <c r="I420" s="3"/>
      <c r="J420" s="3"/>
      <c r="K420" s="4"/>
    </row>
    <row r="421" spans="8:11" x14ac:dyDescent="0.25">
      <c r="H421" s="3"/>
      <c r="I421" s="3"/>
      <c r="J421" s="3"/>
      <c r="K421" s="4"/>
    </row>
    <row r="422" spans="8:11" x14ac:dyDescent="0.25">
      <c r="H422" s="3"/>
      <c r="I422" s="3"/>
      <c r="J422" s="3"/>
      <c r="K422" s="4"/>
    </row>
    <row r="423" spans="8:11" x14ac:dyDescent="0.25">
      <c r="H423" s="3"/>
      <c r="I423" s="3"/>
      <c r="J423" s="3"/>
      <c r="K423" s="4"/>
    </row>
    <row r="424" spans="8:11" x14ac:dyDescent="0.25">
      <c r="H424" s="3"/>
      <c r="I424" s="3"/>
      <c r="J424" s="3"/>
      <c r="K424" s="4"/>
    </row>
    <row r="425" spans="8:11" x14ac:dyDescent="0.25">
      <c r="H425" s="3"/>
      <c r="I425" s="3"/>
      <c r="J425" s="3"/>
      <c r="K425" s="4"/>
    </row>
    <row r="426" spans="8:11" x14ac:dyDescent="0.25">
      <c r="H426" s="3"/>
      <c r="I426" s="3"/>
      <c r="J426" s="3"/>
      <c r="K426" s="4"/>
    </row>
    <row r="427" spans="8:11" x14ac:dyDescent="0.25">
      <c r="H427" s="3"/>
      <c r="I427" s="3"/>
      <c r="J427" s="3"/>
      <c r="K427" s="4"/>
    </row>
    <row r="428" spans="8:11" x14ac:dyDescent="0.25">
      <c r="H428" s="3"/>
      <c r="I428" s="3"/>
      <c r="J428" s="3"/>
      <c r="K428" s="4"/>
    </row>
    <row r="429" spans="8:11" x14ac:dyDescent="0.25">
      <c r="H429" s="3"/>
      <c r="I429" s="3"/>
      <c r="J429" s="3"/>
      <c r="K429" s="4"/>
    </row>
    <row r="430" spans="8:11" x14ac:dyDescent="0.25">
      <c r="H430" s="3"/>
      <c r="I430" s="3"/>
      <c r="J430" s="3"/>
      <c r="K430" s="4"/>
    </row>
    <row r="431" spans="8:11" x14ac:dyDescent="0.25">
      <c r="H431" s="3"/>
      <c r="I431" s="3"/>
      <c r="J431" s="3"/>
      <c r="K431" s="4"/>
    </row>
    <row r="432" spans="8:11" x14ac:dyDescent="0.25">
      <c r="H432" s="3"/>
      <c r="I432" s="3"/>
      <c r="J432" s="3"/>
      <c r="K432" s="4"/>
    </row>
    <row r="433" spans="8:11" x14ac:dyDescent="0.25">
      <c r="H433" s="3"/>
      <c r="I433" s="3"/>
      <c r="J433" s="3"/>
      <c r="K433" s="4"/>
    </row>
    <row r="434" spans="8:11" x14ac:dyDescent="0.25">
      <c r="H434" s="3"/>
      <c r="I434" s="3"/>
      <c r="J434" s="3"/>
      <c r="K434" s="4"/>
    </row>
    <row r="435" spans="8:11" x14ac:dyDescent="0.25">
      <c r="H435" s="3"/>
      <c r="I435" s="3"/>
      <c r="J435" s="3"/>
      <c r="K435" s="4"/>
    </row>
    <row r="436" spans="8:11" x14ac:dyDescent="0.25">
      <c r="H436" s="3"/>
      <c r="I436" s="3"/>
      <c r="J436" s="3"/>
      <c r="K436" s="4"/>
    </row>
    <row r="437" spans="8:11" x14ac:dyDescent="0.25">
      <c r="H437" s="3"/>
      <c r="I437" s="3"/>
      <c r="J437" s="3"/>
      <c r="K437" s="4"/>
    </row>
    <row r="438" spans="8:11" x14ac:dyDescent="0.25">
      <c r="H438" s="3"/>
      <c r="I438" s="3"/>
      <c r="J438" s="3"/>
      <c r="K438" s="4"/>
    </row>
    <row r="439" spans="8:11" x14ac:dyDescent="0.25">
      <c r="H439" s="3"/>
      <c r="I439" s="3"/>
      <c r="J439" s="3"/>
      <c r="K439" s="4"/>
    </row>
    <row r="440" spans="8:11" x14ac:dyDescent="0.25">
      <c r="H440" s="3"/>
      <c r="I440" s="3"/>
      <c r="J440" s="3"/>
      <c r="K440" s="4"/>
    </row>
    <row r="441" spans="8:11" x14ac:dyDescent="0.25">
      <c r="H441" s="3"/>
      <c r="I441" s="3"/>
      <c r="J441" s="3"/>
      <c r="K441" s="4"/>
    </row>
    <row r="442" spans="8:11" x14ac:dyDescent="0.25">
      <c r="H442" s="3"/>
      <c r="I442" s="3"/>
      <c r="J442" s="3"/>
      <c r="K442" s="4"/>
    </row>
    <row r="443" spans="8:11" x14ac:dyDescent="0.25">
      <c r="H443" s="3"/>
      <c r="I443" s="3"/>
      <c r="J443" s="3"/>
      <c r="K443" s="4"/>
    </row>
    <row r="444" spans="8:11" x14ac:dyDescent="0.25">
      <c r="H444" s="3"/>
      <c r="I444" s="3"/>
      <c r="J444" s="3"/>
      <c r="K444" s="4"/>
    </row>
    <row r="445" spans="8:11" x14ac:dyDescent="0.25">
      <c r="H445" s="3"/>
      <c r="I445" s="3"/>
      <c r="J445" s="3"/>
      <c r="K445" s="4"/>
    </row>
    <row r="446" spans="8:11" x14ac:dyDescent="0.25">
      <c r="H446" s="3"/>
      <c r="I446" s="3"/>
      <c r="J446" s="3"/>
      <c r="K446" s="4"/>
    </row>
    <row r="447" spans="8:11" x14ac:dyDescent="0.25">
      <c r="H447" s="3"/>
      <c r="I447" s="3"/>
      <c r="J447" s="3"/>
      <c r="K447" s="4"/>
    </row>
    <row r="448" spans="8:11" x14ac:dyDescent="0.25">
      <c r="H448" s="3"/>
      <c r="I448" s="3"/>
      <c r="J448" s="3"/>
      <c r="K448" s="4"/>
    </row>
    <row r="449" spans="8:11" x14ac:dyDescent="0.25">
      <c r="H449" s="3"/>
      <c r="I449" s="3"/>
      <c r="J449" s="3"/>
      <c r="K449" s="4"/>
    </row>
    <row r="450" spans="8:11" x14ac:dyDescent="0.25">
      <c r="H450" s="3"/>
      <c r="I450" s="3"/>
      <c r="J450" s="3"/>
      <c r="K450" s="4"/>
    </row>
    <row r="451" spans="8:11" x14ac:dyDescent="0.25">
      <c r="H451" s="3"/>
      <c r="I451" s="3"/>
      <c r="J451" s="3"/>
      <c r="K451" s="4"/>
    </row>
    <row r="452" spans="8:11" x14ac:dyDescent="0.25">
      <c r="H452" s="3"/>
      <c r="I452" s="3"/>
      <c r="J452" s="3"/>
      <c r="K452" s="4"/>
    </row>
    <row r="453" spans="8:11" x14ac:dyDescent="0.25">
      <c r="H453" s="3"/>
      <c r="I453" s="3"/>
      <c r="J453" s="3"/>
      <c r="K453" s="4"/>
    </row>
    <row r="454" spans="8:11" x14ac:dyDescent="0.25">
      <c r="H454" s="3"/>
      <c r="I454" s="3"/>
      <c r="J454" s="3"/>
      <c r="K454" s="4"/>
    </row>
    <row r="455" spans="8:11" x14ac:dyDescent="0.25">
      <c r="H455" s="3"/>
      <c r="I455" s="3"/>
      <c r="J455" s="3"/>
      <c r="K455" s="4"/>
    </row>
    <row r="456" spans="8:11" x14ac:dyDescent="0.25">
      <c r="H456" s="3"/>
      <c r="I456" s="3"/>
      <c r="J456" s="3"/>
      <c r="K456" s="4"/>
    </row>
    <row r="457" spans="8:11" x14ac:dyDescent="0.25">
      <c r="H457" s="3"/>
      <c r="I457" s="3"/>
      <c r="J457" s="3"/>
      <c r="K457" s="4"/>
    </row>
    <row r="458" spans="8:11" x14ac:dyDescent="0.25">
      <c r="H458" s="3"/>
      <c r="I458" s="3"/>
      <c r="J458" s="3"/>
      <c r="K458" s="4"/>
    </row>
    <row r="459" spans="8:11" x14ac:dyDescent="0.25">
      <c r="H459" s="3"/>
      <c r="I459" s="3"/>
      <c r="J459" s="3"/>
      <c r="K459" s="4"/>
    </row>
    <row r="460" spans="8:11" x14ac:dyDescent="0.25">
      <c r="H460" s="3"/>
      <c r="I460" s="3"/>
      <c r="J460" s="3"/>
      <c r="K460" s="4"/>
    </row>
    <row r="461" spans="8:11" x14ac:dyDescent="0.25">
      <c r="H461" s="3"/>
      <c r="I461" s="3"/>
      <c r="J461" s="3"/>
      <c r="K461" s="4"/>
    </row>
    <row r="462" spans="8:11" x14ac:dyDescent="0.25">
      <c r="H462" s="3"/>
      <c r="I462" s="3"/>
      <c r="J462" s="3"/>
      <c r="K462" s="4"/>
    </row>
    <row r="463" spans="8:11" x14ac:dyDescent="0.25">
      <c r="H463" s="3"/>
      <c r="I463" s="3"/>
      <c r="J463" s="3"/>
      <c r="K463" s="4"/>
    </row>
    <row r="464" spans="8:11" x14ac:dyDescent="0.25">
      <c r="H464" s="3"/>
      <c r="I464" s="3"/>
      <c r="J464" s="3"/>
      <c r="K464" s="4"/>
    </row>
    <row r="465" spans="8:11" x14ac:dyDescent="0.25">
      <c r="H465" s="3"/>
      <c r="I465" s="3"/>
      <c r="J465" s="3"/>
      <c r="K465" s="4"/>
    </row>
    <row r="466" spans="8:11" x14ac:dyDescent="0.25">
      <c r="H466" s="3"/>
      <c r="I466" s="3"/>
      <c r="J466" s="3"/>
      <c r="K466" s="4"/>
    </row>
    <row r="467" spans="8:11" x14ac:dyDescent="0.25">
      <c r="H467" s="3"/>
      <c r="I467" s="3"/>
      <c r="J467" s="3"/>
      <c r="K467" s="4"/>
    </row>
    <row r="468" spans="8:11" x14ac:dyDescent="0.25">
      <c r="H468" s="3"/>
      <c r="I468" s="3"/>
      <c r="J468" s="3"/>
      <c r="K468" s="4"/>
    </row>
    <row r="469" spans="8:11" x14ac:dyDescent="0.25">
      <c r="H469" s="3"/>
      <c r="I469" s="3"/>
      <c r="J469" s="3"/>
      <c r="K469" s="4"/>
    </row>
    <row r="470" spans="8:11" x14ac:dyDescent="0.25">
      <c r="H470" s="3"/>
      <c r="I470" s="3"/>
      <c r="J470" s="3"/>
      <c r="K470" s="4"/>
    </row>
    <row r="471" spans="8:11" x14ac:dyDescent="0.25">
      <c r="H471" s="3"/>
      <c r="I471" s="3"/>
      <c r="J471" s="3"/>
      <c r="K471" s="4"/>
    </row>
    <row r="472" spans="8:11" x14ac:dyDescent="0.25">
      <c r="H472" s="3"/>
      <c r="I472" s="3"/>
      <c r="J472" s="3"/>
      <c r="K472" s="4"/>
    </row>
    <row r="473" spans="8:11" x14ac:dyDescent="0.25">
      <c r="H473" s="3"/>
      <c r="I473" s="3"/>
      <c r="J473" s="3"/>
      <c r="K473" s="4"/>
    </row>
    <row r="474" spans="8:11" x14ac:dyDescent="0.25">
      <c r="H474" s="3"/>
      <c r="I474" s="3"/>
      <c r="J474" s="3"/>
      <c r="K474" s="4"/>
    </row>
    <row r="475" spans="8:11" x14ac:dyDescent="0.25">
      <c r="H475" s="3"/>
      <c r="I475" s="3"/>
      <c r="J475" s="3"/>
      <c r="K475" s="4"/>
    </row>
    <row r="476" spans="8:11" x14ac:dyDescent="0.25">
      <c r="H476" s="3"/>
      <c r="I476" s="3"/>
      <c r="J476" s="3"/>
      <c r="K476" s="4"/>
    </row>
    <row r="477" spans="8:11" x14ac:dyDescent="0.25">
      <c r="H477" s="3"/>
      <c r="I477" s="3"/>
      <c r="J477" s="3"/>
      <c r="K477" s="4"/>
    </row>
    <row r="478" spans="8:11" x14ac:dyDescent="0.25">
      <c r="H478" s="3"/>
      <c r="I478" s="3"/>
      <c r="J478" s="3"/>
      <c r="K478" s="4"/>
    </row>
    <row r="479" spans="8:11" x14ac:dyDescent="0.25">
      <c r="H479" s="3"/>
      <c r="I479" s="3"/>
      <c r="J479" s="3"/>
      <c r="K479" s="4"/>
    </row>
    <row r="480" spans="8:11" x14ac:dyDescent="0.25">
      <c r="H480" s="3"/>
      <c r="I480" s="3"/>
      <c r="J480" s="3"/>
      <c r="K480" s="4"/>
    </row>
    <row r="481" spans="8:11" x14ac:dyDescent="0.25">
      <c r="H481" s="3"/>
      <c r="I481" s="3"/>
      <c r="J481" s="3"/>
      <c r="K481" s="4"/>
    </row>
    <row r="482" spans="8:11" x14ac:dyDescent="0.25">
      <c r="H482" s="3"/>
      <c r="I482" s="3"/>
      <c r="J482" s="3"/>
      <c r="K482" s="4"/>
    </row>
    <row r="483" spans="8:11" x14ac:dyDescent="0.25">
      <c r="H483" s="3"/>
      <c r="I483" s="3"/>
      <c r="J483" s="3"/>
      <c r="K483" s="4"/>
    </row>
    <row r="484" spans="8:11" x14ac:dyDescent="0.25">
      <c r="H484" s="3"/>
      <c r="I484" s="3"/>
      <c r="J484" s="3"/>
      <c r="K484" s="4"/>
    </row>
    <row r="485" spans="8:11" x14ac:dyDescent="0.25">
      <c r="H485" s="3"/>
      <c r="I485" s="3"/>
      <c r="J485" s="3"/>
      <c r="K485" s="4"/>
    </row>
    <row r="486" spans="8:11" x14ac:dyDescent="0.25">
      <c r="H486" s="3"/>
      <c r="I486" s="3"/>
      <c r="J486" s="3"/>
      <c r="K486" s="4"/>
    </row>
    <row r="487" spans="8:11" x14ac:dyDescent="0.25">
      <c r="H487" s="3"/>
      <c r="I487" s="3"/>
      <c r="J487" s="3"/>
      <c r="K487" s="4"/>
    </row>
    <row r="488" spans="8:11" x14ac:dyDescent="0.25">
      <c r="H488" s="3"/>
      <c r="I488" s="3"/>
      <c r="J488" s="3"/>
      <c r="K488" s="4"/>
    </row>
    <row r="489" spans="8:11" x14ac:dyDescent="0.25">
      <c r="H489" s="3"/>
      <c r="I489" s="3"/>
      <c r="J489" s="3"/>
      <c r="K489" s="4"/>
    </row>
    <row r="490" spans="8:11" x14ac:dyDescent="0.25">
      <c r="H490" s="3"/>
      <c r="I490" s="3"/>
      <c r="J490" s="3"/>
      <c r="K490" s="4"/>
    </row>
    <row r="491" spans="8:11" x14ac:dyDescent="0.25">
      <c r="H491" s="3"/>
      <c r="I491" s="3"/>
      <c r="J491" s="3"/>
      <c r="K491" s="4"/>
    </row>
    <row r="492" spans="8:11" x14ac:dyDescent="0.25">
      <c r="H492" s="3"/>
      <c r="I492" s="3"/>
      <c r="J492" s="3"/>
      <c r="K492" s="4"/>
    </row>
    <row r="493" spans="8:11" x14ac:dyDescent="0.25">
      <c r="H493" s="3"/>
      <c r="I493" s="3"/>
      <c r="J493" s="3"/>
      <c r="K493" s="4"/>
    </row>
    <row r="494" spans="8:11" x14ac:dyDescent="0.25">
      <c r="H494" s="3"/>
      <c r="I494" s="3"/>
      <c r="J494" s="3"/>
      <c r="K494" s="4"/>
    </row>
    <row r="495" spans="8:11" x14ac:dyDescent="0.25">
      <c r="H495" s="3"/>
      <c r="I495" s="3"/>
      <c r="J495" s="3"/>
      <c r="K495" s="4"/>
    </row>
    <row r="496" spans="8:11" x14ac:dyDescent="0.25">
      <c r="H496" s="3"/>
      <c r="I496" s="3"/>
      <c r="J496" s="3"/>
      <c r="K496" s="4"/>
    </row>
    <row r="497" spans="8:11" x14ac:dyDescent="0.25">
      <c r="H497" s="3"/>
      <c r="I497" s="3"/>
      <c r="J497" s="3"/>
      <c r="K497" s="4"/>
    </row>
    <row r="498" spans="8:11" x14ac:dyDescent="0.25">
      <c r="H498" s="3"/>
      <c r="I498" s="3"/>
      <c r="J498" s="3"/>
      <c r="K498" s="4"/>
    </row>
    <row r="499" spans="8:11" x14ac:dyDescent="0.25">
      <c r="H499" s="3"/>
      <c r="I499" s="3"/>
      <c r="J499" s="3"/>
      <c r="K499" s="4"/>
    </row>
    <row r="500" spans="8:11" x14ac:dyDescent="0.25">
      <c r="H500" s="3"/>
      <c r="I500" s="3"/>
      <c r="J500" s="3"/>
      <c r="K500" s="4"/>
    </row>
    <row r="501" spans="8:11" x14ac:dyDescent="0.25">
      <c r="H501" s="3"/>
      <c r="I501" s="3"/>
      <c r="J501" s="3"/>
      <c r="K501" s="4"/>
    </row>
    <row r="502" spans="8:11" x14ac:dyDescent="0.25">
      <c r="H502" s="3"/>
      <c r="I502" s="3"/>
      <c r="J502" s="3"/>
      <c r="K502" s="4"/>
    </row>
    <row r="503" spans="8:11" x14ac:dyDescent="0.25">
      <c r="H503" s="3"/>
      <c r="I503" s="3"/>
      <c r="J503" s="3"/>
      <c r="K503" s="4"/>
    </row>
    <row r="504" spans="8:11" x14ac:dyDescent="0.25">
      <c r="H504" s="3"/>
      <c r="I504" s="3"/>
      <c r="J504" s="3"/>
      <c r="K504" s="4"/>
    </row>
    <row r="505" spans="8:11" x14ac:dyDescent="0.25">
      <c r="H505" s="3"/>
      <c r="I505" s="3"/>
      <c r="J505" s="3"/>
      <c r="K505" s="4"/>
    </row>
    <row r="506" spans="8:11" x14ac:dyDescent="0.25">
      <c r="H506" s="3"/>
      <c r="I506" s="3"/>
      <c r="J506" s="3"/>
      <c r="K506" s="4"/>
    </row>
    <row r="507" spans="8:11" x14ac:dyDescent="0.25">
      <c r="H507" s="3"/>
      <c r="I507" s="3"/>
      <c r="J507" s="3"/>
      <c r="K507" s="4"/>
    </row>
    <row r="508" spans="8:11" x14ac:dyDescent="0.25">
      <c r="H508" s="3"/>
      <c r="I508" s="3"/>
      <c r="J508" s="3"/>
      <c r="K508" s="4"/>
    </row>
    <row r="509" spans="8:11" x14ac:dyDescent="0.25">
      <c r="H509" s="3"/>
      <c r="I509" s="3"/>
      <c r="J509" s="3"/>
      <c r="K509" s="4"/>
    </row>
    <row r="510" spans="8:11" x14ac:dyDescent="0.25">
      <c r="H510" s="3"/>
      <c r="I510" s="3"/>
      <c r="J510" s="3"/>
      <c r="K510" s="4"/>
    </row>
    <row r="511" spans="8:11" x14ac:dyDescent="0.25">
      <c r="H511" s="3"/>
      <c r="I511" s="3"/>
      <c r="J511" s="3"/>
      <c r="K511" s="4"/>
    </row>
    <row r="512" spans="8:11" x14ac:dyDescent="0.25">
      <c r="H512" s="3"/>
      <c r="I512" s="3"/>
      <c r="J512" s="3"/>
      <c r="K512" s="4"/>
    </row>
    <row r="513" spans="8:11" x14ac:dyDescent="0.25">
      <c r="H513" s="3"/>
      <c r="I513" s="3"/>
      <c r="J513" s="3"/>
      <c r="K513" s="4"/>
    </row>
    <row r="514" spans="8:11" x14ac:dyDescent="0.25">
      <c r="H514" s="3"/>
      <c r="I514" s="3"/>
      <c r="J514" s="3"/>
      <c r="K514" s="4"/>
    </row>
    <row r="515" spans="8:11" x14ac:dyDescent="0.25">
      <c r="H515" s="3"/>
      <c r="I515" s="3"/>
      <c r="J515" s="3"/>
      <c r="K515" s="4"/>
    </row>
    <row r="516" spans="8:11" x14ac:dyDescent="0.25">
      <c r="H516" s="3"/>
      <c r="I516" s="3"/>
      <c r="J516" s="3"/>
      <c r="K516" s="4"/>
    </row>
    <row r="517" spans="8:11" x14ac:dyDescent="0.25">
      <c r="H517" s="3"/>
      <c r="I517" s="3"/>
      <c r="J517" s="3"/>
      <c r="K517" s="4"/>
    </row>
    <row r="518" spans="8:11" x14ac:dyDescent="0.25">
      <c r="H518" s="3"/>
      <c r="I518" s="3"/>
      <c r="J518" s="3"/>
      <c r="K518" s="4"/>
    </row>
    <row r="519" spans="8:11" x14ac:dyDescent="0.25">
      <c r="H519" s="3"/>
      <c r="I519" s="3"/>
      <c r="J519" s="3"/>
      <c r="K519" s="4"/>
    </row>
    <row r="520" spans="8:11" x14ac:dyDescent="0.25">
      <c r="H520" s="3"/>
      <c r="I520" s="3"/>
      <c r="J520" s="3"/>
      <c r="K520" s="4"/>
    </row>
    <row r="521" spans="8:11" x14ac:dyDescent="0.25">
      <c r="H521" s="3"/>
      <c r="I521" s="3"/>
      <c r="J521" s="3"/>
      <c r="K521" s="4"/>
    </row>
    <row r="522" spans="8:11" x14ac:dyDescent="0.25">
      <c r="H522" s="3"/>
      <c r="I522" s="3"/>
      <c r="J522" s="3"/>
      <c r="K522" s="4"/>
    </row>
    <row r="523" spans="8:11" x14ac:dyDescent="0.25">
      <c r="H523" s="3"/>
      <c r="I523" s="3"/>
      <c r="J523" s="3"/>
      <c r="K523" s="4"/>
    </row>
    <row r="524" spans="8:11" x14ac:dyDescent="0.25">
      <c r="H524" s="3"/>
      <c r="I524" s="3"/>
      <c r="J524" s="3"/>
      <c r="K524" s="4"/>
    </row>
    <row r="525" spans="8:11" x14ac:dyDescent="0.25">
      <c r="H525" s="3"/>
      <c r="I525" s="3"/>
      <c r="J525" s="3"/>
      <c r="K525" s="4"/>
    </row>
    <row r="526" spans="8:11" x14ac:dyDescent="0.25">
      <c r="H526" s="3"/>
      <c r="I526" s="3"/>
      <c r="J526" s="3"/>
      <c r="K526" s="4"/>
    </row>
    <row r="527" spans="8:11" x14ac:dyDescent="0.25">
      <c r="H527" s="3"/>
      <c r="I527" s="3"/>
      <c r="J527" s="3"/>
      <c r="K527" s="4"/>
    </row>
    <row r="528" spans="8:11" x14ac:dyDescent="0.25">
      <c r="H528" s="3"/>
      <c r="I528" s="3"/>
      <c r="J528" s="3"/>
      <c r="K528" s="4"/>
    </row>
    <row r="529" spans="8:11" x14ac:dyDescent="0.25">
      <c r="H529" s="3"/>
      <c r="I529" s="3"/>
      <c r="J529" s="3"/>
      <c r="K529" s="4"/>
    </row>
    <row r="530" spans="8:11" x14ac:dyDescent="0.25">
      <c r="H530" s="3"/>
      <c r="I530" s="3"/>
      <c r="J530" s="3"/>
      <c r="K530" s="4"/>
    </row>
    <row r="531" spans="8:11" x14ac:dyDescent="0.25">
      <c r="H531" s="3"/>
      <c r="I531" s="3"/>
      <c r="J531" s="3"/>
      <c r="K531" s="4"/>
    </row>
    <row r="532" spans="8:11" x14ac:dyDescent="0.25">
      <c r="H532" s="3"/>
      <c r="I532" s="3"/>
      <c r="J532" s="3"/>
      <c r="K532" s="4"/>
    </row>
    <row r="533" spans="8:11" x14ac:dyDescent="0.25">
      <c r="H533" s="3"/>
      <c r="I533" s="3"/>
      <c r="J533" s="3"/>
      <c r="K533" s="4"/>
    </row>
    <row r="534" spans="8:11" x14ac:dyDescent="0.25">
      <c r="H534" s="3"/>
      <c r="I534" s="3"/>
      <c r="J534" s="3"/>
      <c r="K534" s="4"/>
    </row>
    <row r="535" spans="8:11" x14ac:dyDescent="0.25">
      <c r="H535" s="3"/>
      <c r="I535" s="3"/>
      <c r="J535" s="3"/>
      <c r="K535" s="4"/>
    </row>
    <row r="536" spans="8:11" x14ac:dyDescent="0.25">
      <c r="H536" s="3"/>
      <c r="I536" s="3"/>
      <c r="J536" s="3"/>
      <c r="K536" s="4"/>
    </row>
    <row r="537" spans="8:11" x14ac:dyDescent="0.25">
      <c r="H537" s="3"/>
      <c r="I537" s="3"/>
      <c r="J537" s="3"/>
      <c r="K537" s="4"/>
    </row>
    <row r="538" spans="8:11" x14ac:dyDescent="0.25">
      <c r="H538" s="3"/>
      <c r="I538" s="3"/>
      <c r="J538" s="3"/>
      <c r="K538" s="4"/>
    </row>
    <row r="539" spans="8:11" x14ac:dyDescent="0.25">
      <c r="H539" s="3"/>
      <c r="I539" s="3"/>
      <c r="J539" s="3"/>
      <c r="K539" s="4"/>
    </row>
    <row r="540" spans="8:11" x14ac:dyDescent="0.25">
      <c r="H540" s="3"/>
      <c r="I540" s="3"/>
      <c r="J540" s="3"/>
      <c r="K540" s="4"/>
    </row>
    <row r="541" spans="8:11" x14ac:dyDescent="0.25">
      <c r="H541" s="3"/>
      <c r="I541" s="3"/>
      <c r="J541" s="3"/>
      <c r="K541" s="4"/>
    </row>
    <row r="542" spans="8:11" x14ac:dyDescent="0.25">
      <c r="H542" s="3"/>
      <c r="I542" s="3"/>
      <c r="J542" s="3"/>
      <c r="K542" s="4"/>
    </row>
    <row r="543" spans="8:11" x14ac:dyDescent="0.25">
      <c r="H543" s="3"/>
      <c r="I543" s="3"/>
      <c r="J543" s="3"/>
      <c r="K543" s="4"/>
    </row>
    <row r="544" spans="8:11" x14ac:dyDescent="0.25">
      <c r="H544" s="3"/>
      <c r="I544" s="3"/>
      <c r="J544" s="3"/>
      <c r="K544" s="4"/>
    </row>
    <row r="545" spans="8:11" x14ac:dyDescent="0.25">
      <c r="H545" s="3"/>
      <c r="I545" s="3"/>
      <c r="J545" s="3"/>
      <c r="K545" s="4"/>
    </row>
    <row r="546" spans="8:11" x14ac:dyDescent="0.25">
      <c r="H546" s="3"/>
      <c r="I546" s="3"/>
      <c r="J546" s="3"/>
      <c r="K546" s="4"/>
    </row>
    <row r="547" spans="8:11" x14ac:dyDescent="0.25">
      <c r="H547" s="3"/>
      <c r="I547" s="3"/>
      <c r="J547" s="3"/>
      <c r="K547" s="4"/>
    </row>
    <row r="548" spans="8:11" x14ac:dyDescent="0.25">
      <c r="H548" s="3"/>
      <c r="I548" s="3"/>
      <c r="J548" s="3"/>
      <c r="K548" s="4"/>
    </row>
    <row r="549" spans="8:11" x14ac:dyDescent="0.25">
      <c r="H549" s="3"/>
      <c r="I549" s="3"/>
      <c r="J549" s="3"/>
      <c r="K549" s="4"/>
    </row>
    <row r="550" spans="8:11" x14ac:dyDescent="0.25">
      <c r="H550" s="3"/>
      <c r="I550" s="3"/>
      <c r="J550" s="3"/>
      <c r="K550" s="4"/>
    </row>
    <row r="551" spans="8:11" x14ac:dyDescent="0.25">
      <c r="H551" s="3"/>
      <c r="I551" s="3"/>
      <c r="J551" s="3"/>
      <c r="K551" s="4"/>
    </row>
    <row r="552" spans="8:11" x14ac:dyDescent="0.25">
      <c r="H552" s="3"/>
      <c r="I552" s="3"/>
      <c r="J552" s="3"/>
      <c r="K552" s="4"/>
    </row>
    <row r="553" spans="8:11" x14ac:dyDescent="0.25">
      <c r="H553" s="3"/>
      <c r="I553" s="3"/>
      <c r="J553" s="3"/>
      <c r="K553" s="4"/>
    </row>
    <row r="554" spans="8:11" x14ac:dyDescent="0.25">
      <c r="H554" s="3"/>
      <c r="I554" s="3"/>
      <c r="J554" s="3"/>
      <c r="K554" s="4"/>
    </row>
    <row r="555" spans="8:11" x14ac:dyDescent="0.25">
      <c r="H555" s="3"/>
      <c r="I555" s="3"/>
      <c r="J555" s="3"/>
      <c r="K555" s="4"/>
    </row>
    <row r="556" spans="8:11" x14ac:dyDescent="0.25">
      <c r="H556" s="3"/>
      <c r="I556" s="3"/>
      <c r="J556" s="3"/>
      <c r="K556" s="4"/>
    </row>
    <row r="557" spans="8:11" x14ac:dyDescent="0.25">
      <c r="H557" s="3"/>
      <c r="I557" s="3"/>
      <c r="J557" s="3"/>
      <c r="K557" s="4"/>
    </row>
    <row r="558" spans="8:11" x14ac:dyDescent="0.25">
      <c r="H558" s="3"/>
      <c r="I558" s="3"/>
      <c r="J558" s="3"/>
      <c r="K558" s="4"/>
    </row>
    <row r="559" spans="8:11" x14ac:dyDescent="0.25">
      <c r="H559" s="3"/>
      <c r="I559" s="3"/>
      <c r="J559" s="3"/>
      <c r="K559" s="4"/>
    </row>
    <row r="560" spans="8:11" x14ac:dyDescent="0.25">
      <c r="H560" s="3"/>
      <c r="I560" s="3"/>
      <c r="J560" s="3"/>
      <c r="K560" s="4"/>
    </row>
    <row r="561" spans="8:11" x14ac:dyDescent="0.25">
      <c r="H561" s="3"/>
      <c r="I561" s="3"/>
      <c r="J561" s="3"/>
      <c r="K561" s="4"/>
    </row>
    <row r="562" spans="8:11" x14ac:dyDescent="0.25">
      <c r="H562" s="3"/>
      <c r="I562" s="3"/>
      <c r="J562" s="3"/>
      <c r="K562" s="4"/>
    </row>
    <row r="563" spans="8:11" x14ac:dyDescent="0.25">
      <c r="H563" s="3"/>
      <c r="I563" s="3"/>
      <c r="J563" s="3"/>
      <c r="K563" s="4"/>
    </row>
    <row r="564" spans="8:11" x14ac:dyDescent="0.25">
      <c r="H564" s="3"/>
      <c r="I564" s="3"/>
      <c r="J564" s="3"/>
      <c r="K564" s="4"/>
    </row>
    <row r="565" spans="8:11" x14ac:dyDescent="0.25">
      <c r="H565" s="3"/>
      <c r="I565" s="3"/>
      <c r="J565" s="3"/>
      <c r="K565" s="4"/>
    </row>
    <row r="566" spans="8:11" x14ac:dyDescent="0.25">
      <c r="H566" s="3"/>
      <c r="I566" s="3"/>
      <c r="J566" s="3"/>
      <c r="K566" s="4"/>
    </row>
    <row r="567" spans="8:11" x14ac:dyDescent="0.25">
      <c r="H567" s="3"/>
      <c r="I567" s="3"/>
      <c r="J567" s="3"/>
      <c r="K567" s="4"/>
    </row>
    <row r="568" spans="8:11" x14ac:dyDescent="0.25">
      <c r="H568" s="3"/>
      <c r="I568" s="3"/>
      <c r="J568" s="3"/>
      <c r="K568" s="4"/>
    </row>
    <row r="569" spans="8:11" x14ac:dyDescent="0.25">
      <c r="H569" s="3"/>
      <c r="I569" s="3"/>
      <c r="J569" s="3"/>
      <c r="K569" s="4"/>
    </row>
    <row r="570" spans="8:11" x14ac:dyDescent="0.25">
      <c r="H570" s="3"/>
      <c r="I570" s="3"/>
      <c r="J570" s="3"/>
      <c r="K570" s="4"/>
    </row>
    <row r="571" spans="8:11" x14ac:dyDescent="0.25">
      <c r="H571" s="3"/>
      <c r="I571" s="3"/>
      <c r="J571" s="3"/>
      <c r="K571" s="4"/>
    </row>
    <row r="572" spans="8:11" x14ac:dyDescent="0.25">
      <c r="H572" s="3"/>
      <c r="I572" s="3"/>
      <c r="J572" s="3"/>
      <c r="K572" s="4"/>
    </row>
    <row r="573" spans="8:11" x14ac:dyDescent="0.25">
      <c r="H573" s="3"/>
      <c r="I573" s="3"/>
      <c r="J573" s="3"/>
      <c r="K573" s="4"/>
    </row>
    <row r="574" spans="8:11" x14ac:dyDescent="0.25">
      <c r="H574" s="3"/>
      <c r="I574" s="3"/>
      <c r="J574" s="3"/>
      <c r="K574" s="4"/>
    </row>
    <row r="575" spans="8:11" x14ac:dyDescent="0.25">
      <c r="H575" s="3"/>
      <c r="I575" s="3"/>
      <c r="J575" s="3"/>
      <c r="K575" s="4"/>
    </row>
    <row r="576" spans="8:11" x14ac:dyDescent="0.25">
      <c r="H576" s="3"/>
      <c r="I576" s="3"/>
      <c r="J576" s="3"/>
      <c r="K576" s="4"/>
    </row>
    <row r="577" spans="8:11" x14ac:dyDescent="0.25">
      <c r="H577" s="3"/>
      <c r="I577" s="3"/>
      <c r="J577" s="3"/>
      <c r="K577" s="4"/>
    </row>
    <row r="578" spans="8:11" x14ac:dyDescent="0.25">
      <c r="H578" s="3"/>
      <c r="I578" s="3"/>
      <c r="J578" s="3"/>
      <c r="K578" s="4"/>
    </row>
    <row r="579" spans="8:11" x14ac:dyDescent="0.25">
      <c r="H579" s="3"/>
      <c r="I579" s="3"/>
      <c r="J579" s="3"/>
      <c r="K579" s="4"/>
    </row>
    <row r="580" spans="8:11" x14ac:dyDescent="0.25">
      <c r="H580" s="3"/>
      <c r="I580" s="3"/>
      <c r="J580" s="3"/>
      <c r="K580" s="4"/>
    </row>
    <row r="581" spans="8:11" x14ac:dyDescent="0.25">
      <c r="H581" s="3"/>
      <c r="I581" s="3"/>
      <c r="J581" s="3"/>
      <c r="K581" s="4"/>
    </row>
    <row r="582" spans="8:11" x14ac:dyDescent="0.25">
      <c r="H582" s="3"/>
      <c r="I582" s="3"/>
      <c r="J582" s="3"/>
      <c r="K582" s="4"/>
    </row>
    <row r="583" spans="8:11" x14ac:dyDescent="0.25">
      <c r="H583" s="3"/>
      <c r="I583" s="3"/>
      <c r="J583" s="3"/>
      <c r="K583" s="4"/>
    </row>
    <row r="584" spans="8:11" x14ac:dyDescent="0.25">
      <c r="H584" s="3"/>
      <c r="I584" s="3"/>
      <c r="J584" s="3"/>
      <c r="K584" s="4"/>
    </row>
    <row r="585" spans="8:11" x14ac:dyDescent="0.25">
      <c r="H585" s="3"/>
      <c r="I585" s="3"/>
      <c r="J585" s="3"/>
      <c r="K585" s="4"/>
    </row>
    <row r="586" spans="8:11" x14ac:dyDescent="0.25">
      <c r="H586" s="3"/>
      <c r="I586" s="3"/>
      <c r="J586" s="3"/>
      <c r="K586" s="4"/>
    </row>
    <row r="587" spans="8:11" x14ac:dyDescent="0.25">
      <c r="H587" s="3"/>
      <c r="I587" s="3"/>
      <c r="J587" s="3"/>
      <c r="K587" s="4"/>
    </row>
    <row r="588" spans="8:11" x14ac:dyDescent="0.25">
      <c r="H588" s="3"/>
      <c r="I588" s="3"/>
      <c r="J588" s="3"/>
      <c r="K588" s="4"/>
    </row>
    <row r="589" spans="8:11" x14ac:dyDescent="0.25">
      <c r="H589" s="3"/>
      <c r="I589" s="3"/>
      <c r="J589" s="3"/>
      <c r="K589" s="4"/>
    </row>
    <row r="590" spans="8:11" x14ac:dyDescent="0.25">
      <c r="H590" s="3"/>
      <c r="I590" s="3"/>
      <c r="J590" s="3"/>
      <c r="K590" s="4"/>
    </row>
    <row r="591" spans="8:11" x14ac:dyDescent="0.25">
      <c r="H591" s="3"/>
      <c r="I591" s="3"/>
      <c r="J591" s="3"/>
      <c r="K591" s="4"/>
    </row>
    <row r="592" spans="8:11" x14ac:dyDescent="0.25">
      <c r="H592" s="3"/>
      <c r="I592" s="3"/>
      <c r="J592" s="3"/>
      <c r="K592" s="4"/>
    </row>
    <row r="593" spans="8:11" x14ac:dyDescent="0.25">
      <c r="H593" s="3"/>
      <c r="I593" s="3"/>
      <c r="J593" s="3"/>
      <c r="K593" s="4"/>
    </row>
    <row r="594" spans="8:11" x14ac:dyDescent="0.25">
      <c r="H594" s="3"/>
      <c r="I594" s="3"/>
      <c r="J594" s="3"/>
      <c r="K594" s="4"/>
    </row>
    <row r="595" spans="8:11" x14ac:dyDescent="0.25">
      <c r="H595" s="3"/>
      <c r="I595" s="3"/>
      <c r="J595" s="3"/>
      <c r="K595" s="4"/>
    </row>
    <row r="596" spans="8:11" x14ac:dyDescent="0.25">
      <c r="H596" s="3"/>
      <c r="I596" s="3"/>
      <c r="J596" s="3"/>
      <c r="K596" s="4"/>
    </row>
    <row r="597" spans="8:11" x14ac:dyDescent="0.25">
      <c r="H597" s="3"/>
      <c r="I597" s="3"/>
      <c r="J597" s="3"/>
      <c r="K597" s="4"/>
    </row>
    <row r="598" spans="8:11" x14ac:dyDescent="0.25">
      <c r="H598" s="3"/>
      <c r="I598" s="3"/>
      <c r="J598" s="3"/>
      <c r="K598" s="4"/>
    </row>
    <row r="599" spans="8:11" x14ac:dyDescent="0.25">
      <c r="H599" s="3"/>
      <c r="I599" s="3"/>
      <c r="J599" s="3"/>
      <c r="K599" s="4"/>
    </row>
    <row r="600" spans="8:11" x14ac:dyDescent="0.25">
      <c r="H600" s="3"/>
      <c r="I600" s="3"/>
      <c r="J600" s="3"/>
      <c r="K600" s="4"/>
    </row>
    <row r="601" spans="8:11" x14ac:dyDescent="0.25">
      <c r="H601" s="3"/>
      <c r="I601" s="3"/>
      <c r="J601" s="3"/>
      <c r="K601" s="4"/>
    </row>
    <row r="602" spans="8:11" x14ac:dyDescent="0.25">
      <c r="H602" s="3"/>
      <c r="I602" s="3"/>
      <c r="J602" s="3"/>
      <c r="K602" s="4"/>
    </row>
    <row r="603" spans="8:11" x14ac:dyDescent="0.25">
      <c r="H603" s="3"/>
      <c r="I603" s="3"/>
      <c r="J603" s="3"/>
      <c r="K603" s="4"/>
    </row>
    <row r="604" spans="8:11" x14ac:dyDescent="0.25">
      <c r="H604" s="3"/>
      <c r="I604" s="3"/>
      <c r="J604" s="3"/>
      <c r="K604" s="4"/>
    </row>
    <row r="605" spans="8:11" x14ac:dyDescent="0.25">
      <c r="H605" s="3"/>
      <c r="I605" s="3"/>
      <c r="J605" s="3"/>
      <c r="K605" s="4"/>
    </row>
    <row r="606" spans="8:11" x14ac:dyDescent="0.25">
      <c r="H606" s="3"/>
      <c r="I606" s="3"/>
      <c r="J606" s="3"/>
      <c r="K606" s="4"/>
    </row>
    <row r="607" spans="8:11" x14ac:dyDescent="0.25">
      <c r="H607" s="3"/>
      <c r="I607" s="3"/>
      <c r="J607" s="3"/>
      <c r="K607" s="4"/>
    </row>
    <row r="608" spans="8:11" x14ac:dyDescent="0.25">
      <c r="H608" s="3"/>
      <c r="I608" s="3"/>
      <c r="J608" s="3"/>
      <c r="K608" s="4"/>
    </row>
    <row r="609" spans="8:11" x14ac:dyDescent="0.25">
      <c r="H609" s="3"/>
      <c r="I609" s="3"/>
      <c r="J609" s="3"/>
      <c r="K609" s="4"/>
    </row>
    <row r="610" spans="8:11" x14ac:dyDescent="0.25">
      <c r="H610" s="3"/>
      <c r="I610" s="3"/>
      <c r="J610" s="3"/>
      <c r="K610" s="4"/>
    </row>
    <row r="611" spans="8:11" x14ac:dyDescent="0.25">
      <c r="H611" s="3"/>
      <c r="I611" s="3"/>
      <c r="J611" s="3"/>
      <c r="K611" s="4"/>
    </row>
    <row r="612" spans="8:11" x14ac:dyDescent="0.25">
      <c r="H612" s="3"/>
      <c r="I612" s="3"/>
      <c r="J612" s="3"/>
      <c r="K612" s="4"/>
    </row>
    <row r="613" spans="8:11" x14ac:dyDescent="0.25">
      <c r="H613" s="3"/>
      <c r="I613" s="3"/>
      <c r="J613" s="3"/>
      <c r="K613" s="4"/>
    </row>
    <row r="614" spans="8:11" x14ac:dyDescent="0.25">
      <c r="H614" s="3"/>
      <c r="I614" s="3"/>
      <c r="J614" s="3"/>
      <c r="K614" s="4"/>
    </row>
    <row r="615" spans="8:11" x14ac:dyDescent="0.25">
      <c r="H615" s="3"/>
      <c r="I615" s="3"/>
      <c r="J615" s="3"/>
      <c r="K615" s="4"/>
    </row>
    <row r="616" spans="8:11" x14ac:dyDescent="0.25">
      <c r="H616" s="3"/>
      <c r="I616" s="3"/>
      <c r="J616" s="3"/>
      <c r="K616" s="4"/>
    </row>
    <row r="617" spans="8:11" x14ac:dyDescent="0.25">
      <c r="H617" s="3"/>
      <c r="I617" s="3"/>
      <c r="J617" s="3"/>
      <c r="K617" s="4"/>
    </row>
    <row r="618" spans="8:11" x14ac:dyDescent="0.25">
      <c r="H618" s="3"/>
      <c r="I618" s="3"/>
      <c r="J618" s="3"/>
      <c r="K618" s="4"/>
    </row>
    <row r="619" spans="8:11" x14ac:dyDescent="0.25">
      <c r="H619" s="3"/>
      <c r="I619" s="3"/>
      <c r="J619" s="3"/>
      <c r="K619" s="4"/>
    </row>
    <row r="620" spans="8:11" x14ac:dyDescent="0.25">
      <c r="H620" s="3"/>
      <c r="I620" s="3"/>
      <c r="J620" s="3"/>
      <c r="K620" s="4"/>
    </row>
    <row r="621" spans="8:11" x14ac:dyDescent="0.25">
      <c r="H621" s="3"/>
      <c r="I621" s="3"/>
      <c r="J621" s="3"/>
      <c r="K621" s="4"/>
    </row>
    <row r="622" spans="8:11" x14ac:dyDescent="0.25">
      <c r="H622" s="3"/>
      <c r="I622" s="3"/>
      <c r="J622" s="3"/>
      <c r="K622" s="4"/>
    </row>
    <row r="623" spans="8:11" x14ac:dyDescent="0.25">
      <c r="H623" s="3"/>
      <c r="I623" s="3"/>
      <c r="J623" s="3"/>
      <c r="K623" s="4"/>
    </row>
    <row r="624" spans="8:11" x14ac:dyDescent="0.25">
      <c r="H624" s="3"/>
      <c r="I624" s="3"/>
      <c r="J624" s="3"/>
      <c r="K624" s="4"/>
    </row>
    <row r="625" spans="8:11" x14ac:dyDescent="0.25">
      <c r="H625" s="3"/>
      <c r="I625" s="3"/>
      <c r="J625" s="3"/>
      <c r="K625" s="4"/>
    </row>
    <row r="626" spans="8:11" x14ac:dyDescent="0.25">
      <c r="H626" s="3"/>
      <c r="I626" s="3"/>
      <c r="J626" s="3"/>
      <c r="K626" s="4"/>
    </row>
    <row r="627" spans="8:11" x14ac:dyDescent="0.25">
      <c r="H627" s="3"/>
      <c r="I627" s="3"/>
      <c r="J627" s="3"/>
      <c r="K627" s="4"/>
    </row>
    <row r="628" spans="8:11" x14ac:dyDescent="0.25">
      <c r="H628" s="3"/>
      <c r="I628" s="3"/>
      <c r="J628" s="3"/>
      <c r="K628" s="4"/>
    </row>
    <row r="629" spans="8:11" x14ac:dyDescent="0.25">
      <c r="H629" s="3"/>
      <c r="I629" s="3"/>
      <c r="J629" s="3"/>
      <c r="K629" s="4"/>
    </row>
    <row r="630" spans="8:11" x14ac:dyDescent="0.25">
      <c r="H630" s="3"/>
      <c r="I630" s="3"/>
      <c r="J630" s="3"/>
      <c r="K630" s="4"/>
    </row>
    <row r="631" spans="8:11" x14ac:dyDescent="0.25">
      <c r="H631" s="3"/>
      <c r="I631" s="3"/>
      <c r="J631" s="3"/>
      <c r="K631" s="4"/>
    </row>
    <row r="632" spans="8:11" x14ac:dyDescent="0.25">
      <c r="H632" s="3"/>
      <c r="I632" s="3"/>
      <c r="J632" s="3"/>
      <c r="K632" s="4"/>
    </row>
    <row r="633" spans="8:11" x14ac:dyDescent="0.25">
      <c r="H633" s="3"/>
      <c r="I633" s="3"/>
      <c r="J633" s="3"/>
      <c r="K633" s="4"/>
    </row>
    <row r="634" spans="8:11" x14ac:dyDescent="0.25">
      <c r="H634" s="3"/>
      <c r="I634" s="3"/>
      <c r="J634" s="3"/>
      <c r="K634" s="4"/>
    </row>
    <row r="635" spans="8:11" x14ac:dyDescent="0.25">
      <c r="H635" s="3"/>
      <c r="I635" s="3"/>
      <c r="J635" s="3"/>
      <c r="K635" s="4"/>
    </row>
    <row r="636" spans="8:11" x14ac:dyDescent="0.25">
      <c r="H636" s="3"/>
      <c r="I636" s="3"/>
      <c r="J636" s="3"/>
      <c r="K636" s="4"/>
    </row>
    <row r="637" spans="8:11" x14ac:dyDescent="0.25">
      <c r="H637" s="3"/>
      <c r="I637" s="3"/>
      <c r="J637" s="3"/>
      <c r="K637" s="4"/>
    </row>
    <row r="638" spans="8:11" x14ac:dyDescent="0.25">
      <c r="H638" s="3"/>
      <c r="I638" s="3"/>
      <c r="J638" s="3"/>
      <c r="K638" s="4"/>
    </row>
    <row r="639" spans="8:11" x14ac:dyDescent="0.25">
      <c r="H639" s="3"/>
      <c r="I639" s="3"/>
      <c r="J639" s="3"/>
      <c r="K639" s="4"/>
    </row>
    <row r="640" spans="8:11" x14ac:dyDescent="0.25">
      <c r="H640" s="3"/>
      <c r="I640" s="3"/>
      <c r="J640" s="3"/>
      <c r="K640" s="4"/>
    </row>
    <row r="641" spans="8:11" x14ac:dyDescent="0.25">
      <c r="H641" s="3"/>
      <c r="I641" s="3"/>
      <c r="J641" s="3"/>
      <c r="K641" s="4"/>
    </row>
    <row r="642" spans="8:11" x14ac:dyDescent="0.25">
      <c r="H642" s="3"/>
      <c r="I642" s="3"/>
      <c r="J642" s="3"/>
      <c r="K642" s="4"/>
    </row>
    <row r="643" spans="8:11" x14ac:dyDescent="0.25">
      <c r="H643" s="3"/>
      <c r="I643" s="3"/>
      <c r="J643" s="3"/>
      <c r="K643" s="4"/>
    </row>
    <row r="644" spans="8:11" x14ac:dyDescent="0.25">
      <c r="H644" s="3"/>
      <c r="I644" s="3"/>
      <c r="J644" s="3"/>
      <c r="K644" s="4"/>
    </row>
    <row r="645" spans="8:11" x14ac:dyDescent="0.25">
      <c r="H645" s="3"/>
      <c r="I645" s="3"/>
      <c r="J645" s="3"/>
      <c r="K645" s="4"/>
    </row>
    <row r="646" spans="8:11" x14ac:dyDescent="0.25">
      <c r="H646" s="3"/>
      <c r="I646" s="3"/>
      <c r="J646" s="3"/>
      <c r="K646" s="4"/>
    </row>
    <row r="647" spans="8:11" x14ac:dyDescent="0.25">
      <c r="H647" s="3"/>
      <c r="I647" s="3"/>
      <c r="J647" s="3"/>
      <c r="K647" s="4"/>
    </row>
    <row r="648" spans="8:11" x14ac:dyDescent="0.25">
      <c r="H648" s="3"/>
      <c r="I648" s="3"/>
      <c r="J648" s="3"/>
      <c r="K648" s="4"/>
    </row>
    <row r="649" spans="8:11" x14ac:dyDescent="0.25">
      <c r="H649" s="3"/>
      <c r="I649" s="3"/>
      <c r="J649" s="3"/>
      <c r="K649" s="4"/>
    </row>
    <row r="650" spans="8:11" x14ac:dyDescent="0.25">
      <c r="H650" s="3"/>
      <c r="I650" s="3"/>
      <c r="J650" s="3"/>
      <c r="K650" s="4"/>
    </row>
    <row r="651" spans="8:11" x14ac:dyDescent="0.25">
      <c r="H651" s="3"/>
      <c r="I651" s="3"/>
      <c r="J651" s="3"/>
      <c r="K651" s="4"/>
    </row>
    <row r="652" spans="8:11" x14ac:dyDescent="0.25">
      <c r="H652" s="3"/>
      <c r="I652" s="3"/>
      <c r="J652" s="3"/>
      <c r="K652" s="4"/>
    </row>
    <row r="653" spans="8:11" x14ac:dyDescent="0.25">
      <c r="H653" s="3"/>
      <c r="I653" s="3"/>
      <c r="J653" s="3"/>
      <c r="K653" s="4"/>
    </row>
    <row r="654" spans="8:11" x14ac:dyDescent="0.25">
      <c r="H654" s="3"/>
      <c r="I654" s="3"/>
      <c r="J654" s="3"/>
      <c r="K654" s="4"/>
    </row>
    <row r="655" spans="8:11" x14ac:dyDescent="0.25">
      <c r="H655" s="3"/>
      <c r="I655" s="3"/>
      <c r="J655" s="3"/>
      <c r="K655" s="4"/>
    </row>
    <row r="656" spans="8:11" x14ac:dyDescent="0.25">
      <c r="H656" s="3"/>
      <c r="I656" s="3"/>
      <c r="J656" s="3"/>
      <c r="K656" s="4"/>
    </row>
    <row r="657" spans="8:11" x14ac:dyDescent="0.25">
      <c r="H657" s="3"/>
      <c r="I657" s="3"/>
      <c r="J657" s="3"/>
      <c r="K657" s="4"/>
    </row>
    <row r="658" spans="8:11" x14ac:dyDescent="0.25">
      <c r="H658" s="3"/>
      <c r="I658" s="3"/>
      <c r="J658" s="3"/>
      <c r="K658" s="4"/>
    </row>
    <row r="659" spans="8:11" x14ac:dyDescent="0.25">
      <c r="H659" s="3"/>
      <c r="I659" s="3"/>
      <c r="J659" s="3"/>
      <c r="K659" s="4"/>
    </row>
    <row r="660" spans="8:11" x14ac:dyDescent="0.25">
      <c r="H660" s="3"/>
      <c r="I660" s="3"/>
      <c r="J660" s="3"/>
      <c r="K660" s="4"/>
    </row>
    <row r="661" spans="8:11" x14ac:dyDescent="0.25">
      <c r="H661" s="3"/>
      <c r="I661" s="3"/>
      <c r="J661" s="3"/>
      <c r="K661" s="4"/>
    </row>
    <row r="662" spans="8:11" x14ac:dyDescent="0.25">
      <c r="H662" s="3"/>
      <c r="I662" s="3"/>
      <c r="J662" s="3"/>
      <c r="K662" s="4"/>
    </row>
    <row r="663" spans="8:11" x14ac:dyDescent="0.25">
      <c r="H663" s="3"/>
      <c r="I663" s="3"/>
      <c r="J663" s="3"/>
      <c r="K663" s="4"/>
    </row>
    <row r="664" spans="8:11" x14ac:dyDescent="0.25">
      <c r="H664" s="3"/>
      <c r="I664" s="3"/>
      <c r="J664" s="3"/>
      <c r="K664" s="4"/>
    </row>
    <row r="665" spans="8:11" x14ac:dyDescent="0.25">
      <c r="H665" s="3"/>
      <c r="I665" s="3"/>
      <c r="J665" s="3"/>
      <c r="K665" s="4"/>
    </row>
    <row r="666" spans="8:11" x14ac:dyDescent="0.25">
      <c r="H666" s="3"/>
      <c r="I666" s="3"/>
      <c r="J666" s="3"/>
      <c r="K666" s="4"/>
    </row>
    <row r="667" spans="8:11" x14ac:dyDescent="0.25">
      <c r="H667" s="3"/>
      <c r="I667" s="3"/>
      <c r="J667" s="3"/>
      <c r="K667" s="4"/>
    </row>
    <row r="668" spans="8:11" x14ac:dyDescent="0.25">
      <c r="H668" s="3"/>
      <c r="I668" s="3"/>
      <c r="J668" s="3"/>
      <c r="K668" s="4"/>
    </row>
    <row r="669" spans="8:11" x14ac:dyDescent="0.25">
      <c r="H669" s="3"/>
      <c r="I669" s="3"/>
      <c r="J669" s="3"/>
      <c r="K669" s="4"/>
    </row>
    <row r="670" spans="8:11" x14ac:dyDescent="0.25">
      <c r="H670" s="3"/>
      <c r="I670" s="3"/>
      <c r="J670" s="3"/>
      <c r="K670" s="4"/>
    </row>
    <row r="671" spans="8:11" x14ac:dyDescent="0.25">
      <c r="H671" s="3"/>
      <c r="I671" s="3"/>
      <c r="J671" s="3"/>
      <c r="K671" s="4"/>
    </row>
    <row r="672" spans="8:11" x14ac:dyDescent="0.25">
      <c r="H672" s="3"/>
      <c r="I672" s="3"/>
      <c r="J672" s="3"/>
      <c r="K672" s="4"/>
    </row>
    <row r="673" spans="8:11" x14ac:dyDescent="0.25">
      <c r="H673" s="3"/>
      <c r="I673" s="3"/>
      <c r="J673" s="3"/>
      <c r="K673" s="4"/>
    </row>
    <row r="674" spans="8:11" x14ac:dyDescent="0.25">
      <c r="H674" s="3"/>
      <c r="I674" s="3"/>
      <c r="J674" s="3"/>
      <c r="K674" s="4"/>
    </row>
    <row r="675" spans="8:11" x14ac:dyDescent="0.25">
      <c r="H675" s="3"/>
      <c r="I675" s="3"/>
      <c r="J675" s="3"/>
      <c r="K675" s="4"/>
    </row>
    <row r="676" spans="8:11" x14ac:dyDescent="0.25">
      <c r="H676" s="3"/>
      <c r="I676" s="3"/>
      <c r="J676" s="3"/>
      <c r="K676" s="4"/>
    </row>
    <row r="677" spans="8:11" x14ac:dyDescent="0.25">
      <c r="H677" s="3"/>
      <c r="I677" s="3"/>
      <c r="J677" s="3"/>
      <c r="K677" s="4"/>
    </row>
    <row r="678" spans="8:11" x14ac:dyDescent="0.25">
      <c r="H678" s="3"/>
      <c r="I678" s="3"/>
      <c r="J678" s="3"/>
      <c r="K678" s="4"/>
    </row>
    <row r="679" spans="8:11" x14ac:dyDescent="0.25">
      <c r="H679" s="3"/>
      <c r="I679" s="3"/>
      <c r="J679" s="3"/>
      <c r="K679" s="4"/>
    </row>
    <row r="680" spans="8:11" x14ac:dyDescent="0.25">
      <c r="H680" s="3"/>
      <c r="I680" s="3"/>
      <c r="J680" s="3"/>
      <c r="K680" s="4"/>
    </row>
    <row r="681" spans="8:11" x14ac:dyDescent="0.25">
      <c r="H681" s="3"/>
      <c r="I681" s="3"/>
      <c r="J681" s="3"/>
      <c r="K681" s="4"/>
    </row>
    <row r="682" spans="8:11" x14ac:dyDescent="0.25">
      <c r="H682" s="3"/>
      <c r="I682" s="3"/>
      <c r="J682" s="3"/>
      <c r="K682" s="4"/>
    </row>
    <row r="683" spans="8:11" x14ac:dyDescent="0.25">
      <c r="H683" s="3"/>
      <c r="I683" s="3"/>
      <c r="J683" s="3"/>
      <c r="K683" s="4"/>
    </row>
    <row r="684" spans="8:11" x14ac:dyDescent="0.25">
      <c r="H684" s="3"/>
      <c r="I684" s="3"/>
      <c r="J684" s="3"/>
      <c r="K684" s="4"/>
    </row>
    <row r="685" spans="8:11" x14ac:dyDescent="0.25">
      <c r="H685" s="3"/>
      <c r="I685" s="3"/>
      <c r="J685" s="3"/>
      <c r="K685" s="4"/>
    </row>
    <row r="686" spans="8:11" x14ac:dyDescent="0.25">
      <c r="H686" s="3"/>
      <c r="I686" s="3"/>
      <c r="J686" s="3"/>
      <c r="K686" s="4"/>
    </row>
    <row r="687" spans="8:11" x14ac:dyDescent="0.25">
      <c r="H687" s="3"/>
      <c r="I687" s="3"/>
      <c r="J687" s="3"/>
      <c r="K687" s="4"/>
    </row>
    <row r="688" spans="8:11" x14ac:dyDescent="0.25">
      <c r="H688" s="3"/>
      <c r="I688" s="3"/>
      <c r="J688" s="3"/>
      <c r="K688" s="4"/>
    </row>
    <row r="689" spans="8:11" x14ac:dyDescent="0.25">
      <c r="H689" s="3"/>
      <c r="I689" s="3"/>
      <c r="J689" s="3"/>
      <c r="K689" s="4"/>
    </row>
    <row r="690" spans="8:11" x14ac:dyDescent="0.25">
      <c r="H690" s="3"/>
      <c r="I690" s="3"/>
      <c r="J690" s="3"/>
      <c r="K690" s="4"/>
    </row>
    <row r="691" spans="8:11" x14ac:dyDescent="0.25">
      <c r="H691" s="3"/>
      <c r="I691" s="3"/>
      <c r="J691" s="3"/>
      <c r="K691" s="4"/>
    </row>
    <row r="692" spans="8:11" x14ac:dyDescent="0.25">
      <c r="H692" s="3"/>
      <c r="I692" s="3"/>
      <c r="J692" s="3"/>
      <c r="K692" s="4"/>
    </row>
    <row r="693" spans="8:11" x14ac:dyDescent="0.25">
      <c r="H693" s="3"/>
      <c r="I693" s="3"/>
      <c r="J693" s="3"/>
      <c r="K693" s="4"/>
    </row>
    <row r="694" spans="8:11" x14ac:dyDescent="0.25">
      <c r="H694" s="3"/>
      <c r="I694" s="3"/>
      <c r="J694" s="3"/>
      <c r="K694" s="4"/>
    </row>
    <row r="695" spans="8:11" x14ac:dyDescent="0.25">
      <c r="H695" s="3"/>
      <c r="I695" s="3"/>
      <c r="J695" s="3"/>
      <c r="K695" s="4"/>
    </row>
    <row r="696" spans="8:11" x14ac:dyDescent="0.25">
      <c r="H696" s="3"/>
      <c r="I696" s="3"/>
      <c r="J696" s="3"/>
      <c r="K696" s="4"/>
    </row>
    <row r="697" spans="8:11" x14ac:dyDescent="0.25">
      <c r="H697" s="3"/>
      <c r="I697" s="3"/>
      <c r="J697" s="3"/>
      <c r="K697" s="4"/>
    </row>
    <row r="698" spans="8:11" x14ac:dyDescent="0.25">
      <c r="H698" s="3"/>
      <c r="I698" s="3"/>
      <c r="J698" s="3"/>
      <c r="K698" s="4"/>
    </row>
    <row r="699" spans="8:11" x14ac:dyDescent="0.25">
      <c r="H699" s="3"/>
      <c r="I699" s="3"/>
      <c r="J699" s="3"/>
      <c r="K699" s="4"/>
    </row>
    <row r="700" spans="8:11" x14ac:dyDescent="0.25">
      <c r="H700" s="3"/>
      <c r="I700" s="3"/>
      <c r="J700" s="3"/>
      <c r="K700" s="4"/>
    </row>
    <row r="701" spans="8:11" x14ac:dyDescent="0.25">
      <c r="H701" s="3"/>
      <c r="I701" s="3"/>
      <c r="J701" s="3"/>
      <c r="K701" s="4"/>
    </row>
    <row r="702" spans="8:11" x14ac:dyDescent="0.25">
      <c r="H702" s="3"/>
      <c r="I702" s="3"/>
      <c r="J702" s="3"/>
      <c r="K702" s="4"/>
    </row>
    <row r="703" spans="8:11" x14ac:dyDescent="0.25">
      <c r="H703" s="3"/>
      <c r="I703" s="3"/>
      <c r="J703" s="3"/>
      <c r="K703" s="4"/>
    </row>
    <row r="704" spans="8:11" x14ac:dyDescent="0.25">
      <c r="H704" s="3"/>
      <c r="I704" s="3"/>
      <c r="J704" s="3"/>
      <c r="K704" s="4"/>
    </row>
    <row r="705" spans="8:11" x14ac:dyDescent="0.25">
      <c r="H705" s="3"/>
      <c r="I705" s="3"/>
      <c r="J705" s="3"/>
      <c r="K705" s="4"/>
    </row>
    <row r="706" spans="8:11" x14ac:dyDescent="0.25">
      <c r="H706" s="3"/>
      <c r="I706" s="3"/>
      <c r="J706" s="3"/>
      <c r="K706" s="4"/>
    </row>
    <row r="707" spans="8:11" x14ac:dyDescent="0.25">
      <c r="H707" s="3"/>
      <c r="I707" s="3"/>
      <c r="J707" s="3"/>
      <c r="K707" s="4"/>
    </row>
    <row r="708" spans="8:11" x14ac:dyDescent="0.25">
      <c r="H708" s="3"/>
      <c r="I708" s="3"/>
      <c r="J708" s="3"/>
      <c r="K708" s="4"/>
    </row>
    <row r="709" spans="8:11" x14ac:dyDescent="0.25">
      <c r="H709" s="3"/>
      <c r="I709" s="3"/>
      <c r="J709" s="3"/>
      <c r="K709" s="4"/>
    </row>
    <row r="710" spans="8:11" x14ac:dyDescent="0.25">
      <c r="H710" s="3"/>
      <c r="I710" s="3"/>
      <c r="J710" s="3"/>
      <c r="K710" s="4"/>
    </row>
    <row r="711" spans="8:11" x14ac:dyDescent="0.25">
      <c r="H711" s="3"/>
      <c r="I711" s="3"/>
      <c r="J711" s="3"/>
      <c r="K711" s="4"/>
    </row>
    <row r="712" spans="8:11" x14ac:dyDescent="0.25">
      <c r="H712" s="3"/>
      <c r="I712" s="3"/>
      <c r="J712" s="3"/>
      <c r="K712" s="4"/>
    </row>
    <row r="713" spans="8:11" x14ac:dyDescent="0.25">
      <c r="H713" s="3"/>
      <c r="I713" s="3"/>
      <c r="J713" s="3"/>
      <c r="K713" s="4"/>
    </row>
    <row r="714" spans="8:11" x14ac:dyDescent="0.25">
      <c r="H714" s="3"/>
      <c r="I714" s="3"/>
      <c r="J714" s="3"/>
      <c r="K714" s="4"/>
    </row>
    <row r="715" spans="8:11" x14ac:dyDescent="0.25">
      <c r="H715" s="3"/>
      <c r="I715" s="3"/>
      <c r="J715" s="3"/>
      <c r="K715" s="4"/>
    </row>
    <row r="716" spans="8:11" x14ac:dyDescent="0.25">
      <c r="H716" s="3"/>
      <c r="I716" s="3"/>
      <c r="J716" s="3"/>
      <c r="K716" s="4"/>
    </row>
    <row r="717" spans="8:11" x14ac:dyDescent="0.25">
      <c r="H717" s="3"/>
      <c r="I717" s="3"/>
      <c r="J717" s="3"/>
      <c r="K717" s="4"/>
    </row>
    <row r="718" spans="8:11" x14ac:dyDescent="0.25">
      <c r="H718" s="3"/>
      <c r="I718" s="3"/>
      <c r="J718" s="3"/>
      <c r="K718" s="4"/>
    </row>
    <row r="719" spans="8:11" x14ac:dyDescent="0.25">
      <c r="H719" s="3"/>
      <c r="I719" s="3"/>
      <c r="J719" s="3"/>
      <c r="K719" s="4"/>
    </row>
    <row r="720" spans="8:11" x14ac:dyDescent="0.25">
      <c r="H720" s="3"/>
      <c r="I720" s="3"/>
      <c r="J720" s="3"/>
      <c r="K720" s="4"/>
    </row>
    <row r="721" spans="8:11" x14ac:dyDescent="0.25">
      <c r="H721" s="3"/>
      <c r="I721" s="3"/>
      <c r="J721" s="3"/>
      <c r="K721" s="4"/>
    </row>
    <row r="722" spans="8:11" x14ac:dyDescent="0.25">
      <c r="H722" s="3"/>
      <c r="I722" s="3"/>
      <c r="J722" s="3"/>
      <c r="K722" s="4"/>
    </row>
    <row r="723" spans="8:11" x14ac:dyDescent="0.25">
      <c r="H723" s="3"/>
      <c r="I723" s="3"/>
      <c r="J723" s="3"/>
      <c r="K723" s="4"/>
    </row>
    <row r="724" spans="8:11" x14ac:dyDescent="0.25">
      <c r="H724" s="3"/>
      <c r="I724" s="3"/>
      <c r="J724" s="3"/>
      <c r="K724" s="4"/>
    </row>
    <row r="725" spans="8:11" x14ac:dyDescent="0.25">
      <c r="H725" s="3"/>
      <c r="I725" s="3"/>
      <c r="J725" s="3"/>
      <c r="K725" s="4"/>
    </row>
    <row r="726" spans="8:11" x14ac:dyDescent="0.25">
      <c r="H726" s="3"/>
      <c r="I726" s="3"/>
      <c r="J726" s="3"/>
      <c r="K726" s="4"/>
    </row>
    <row r="727" spans="8:11" x14ac:dyDescent="0.25">
      <c r="H727" s="3"/>
      <c r="I727" s="3"/>
      <c r="J727" s="3"/>
      <c r="K727" s="4"/>
    </row>
    <row r="728" spans="8:11" x14ac:dyDescent="0.25">
      <c r="H728" s="3"/>
      <c r="I728" s="3"/>
      <c r="J728" s="3"/>
      <c r="K728" s="4"/>
    </row>
    <row r="729" spans="8:11" x14ac:dyDescent="0.25">
      <c r="H729" s="3"/>
      <c r="I729" s="3"/>
      <c r="J729" s="3"/>
      <c r="K729" s="4"/>
    </row>
    <row r="730" spans="8:11" x14ac:dyDescent="0.25">
      <c r="H730" s="3"/>
      <c r="I730" s="3"/>
      <c r="J730" s="3"/>
      <c r="K730" s="4"/>
    </row>
    <row r="731" spans="8:11" x14ac:dyDescent="0.25">
      <c r="H731" s="3"/>
      <c r="I731" s="3"/>
      <c r="J731" s="3"/>
      <c r="K731" s="4"/>
    </row>
    <row r="732" spans="8:11" x14ac:dyDescent="0.25">
      <c r="H732" s="3"/>
      <c r="I732" s="3"/>
      <c r="J732" s="3"/>
      <c r="K732" s="4"/>
    </row>
    <row r="733" spans="8:11" x14ac:dyDescent="0.25">
      <c r="H733" s="3"/>
      <c r="I733" s="3"/>
      <c r="J733" s="3"/>
      <c r="K733" s="4"/>
    </row>
    <row r="734" spans="8:11" x14ac:dyDescent="0.25">
      <c r="H734" s="3"/>
      <c r="I734" s="3"/>
      <c r="J734" s="3"/>
      <c r="K734" s="4"/>
    </row>
    <row r="735" spans="8:11" x14ac:dyDescent="0.25">
      <c r="H735" s="3"/>
      <c r="I735" s="3"/>
      <c r="J735" s="3"/>
      <c r="K735" s="4"/>
    </row>
    <row r="736" spans="8:11" x14ac:dyDescent="0.25">
      <c r="H736" s="3"/>
      <c r="I736" s="3"/>
      <c r="J736" s="3"/>
      <c r="K736" s="4"/>
    </row>
    <row r="737" spans="8:11" x14ac:dyDescent="0.25">
      <c r="H737" s="3"/>
      <c r="I737" s="3"/>
      <c r="J737" s="3"/>
      <c r="K737" s="4"/>
    </row>
    <row r="738" spans="8:11" x14ac:dyDescent="0.25">
      <c r="H738" s="3"/>
      <c r="I738" s="3"/>
      <c r="J738" s="3"/>
      <c r="K738" s="4"/>
    </row>
    <row r="739" spans="8:11" x14ac:dyDescent="0.25">
      <c r="H739" s="3"/>
      <c r="I739" s="3"/>
      <c r="J739" s="3"/>
      <c r="K739" s="4"/>
    </row>
    <row r="740" spans="8:11" x14ac:dyDescent="0.25">
      <c r="H740" s="3"/>
      <c r="I740" s="3"/>
      <c r="J740" s="3"/>
      <c r="K740" s="4"/>
    </row>
    <row r="741" spans="8:11" x14ac:dyDescent="0.25">
      <c r="H741" s="3"/>
      <c r="I741" s="3"/>
      <c r="J741" s="3"/>
      <c r="K741" s="4"/>
    </row>
    <row r="742" spans="8:11" x14ac:dyDescent="0.25">
      <c r="H742" s="3"/>
      <c r="I742" s="3"/>
      <c r="J742" s="3"/>
      <c r="K742" s="4"/>
    </row>
    <row r="743" spans="8:11" x14ac:dyDescent="0.25">
      <c r="H743" s="3"/>
      <c r="I743" s="3"/>
      <c r="J743" s="3"/>
      <c r="K743" s="4"/>
    </row>
    <row r="744" spans="8:11" x14ac:dyDescent="0.25">
      <c r="H744" s="3"/>
      <c r="I744" s="3"/>
      <c r="J744" s="3"/>
      <c r="K744" s="4"/>
    </row>
    <row r="745" spans="8:11" x14ac:dyDescent="0.25">
      <c r="H745" s="3"/>
      <c r="I745" s="3"/>
      <c r="J745" s="3"/>
      <c r="K745" s="4"/>
    </row>
    <row r="746" spans="8:11" x14ac:dyDescent="0.25">
      <c r="H746" s="3"/>
      <c r="I746" s="3"/>
      <c r="J746" s="3"/>
      <c r="K746" s="4"/>
    </row>
    <row r="747" spans="8:11" x14ac:dyDescent="0.25">
      <c r="H747" s="3"/>
      <c r="I747" s="3"/>
      <c r="J747" s="3"/>
      <c r="K747" s="4"/>
    </row>
    <row r="748" spans="8:11" x14ac:dyDescent="0.25">
      <c r="H748" s="3"/>
      <c r="I748" s="3"/>
      <c r="J748" s="3"/>
      <c r="K748" s="4"/>
    </row>
    <row r="749" spans="8:11" x14ac:dyDescent="0.25">
      <c r="H749" s="3"/>
      <c r="I749" s="3"/>
      <c r="J749" s="3"/>
      <c r="K749" s="4"/>
    </row>
    <row r="750" spans="8:11" x14ac:dyDescent="0.25">
      <c r="H750" s="3"/>
      <c r="I750" s="3"/>
      <c r="J750" s="3"/>
      <c r="K750" s="4"/>
    </row>
    <row r="751" spans="8:11" x14ac:dyDescent="0.25">
      <c r="H751" s="3"/>
      <c r="I751" s="3"/>
      <c r="J751" s="3"/>
      <c r="K751" s="4"/>
    </row>
    <row r="752" spans="8:11" x14ac:dyDescent="0.25">
      <c r="H752" s="3"/>
      <c r="I752" s="3"/>
      <c r="J752" s="3"/>
      <c r="K752" s="4"/>
    </row>
    <row r="753" spans="8:11" x14ac:dyDescent="0.25">
      <c r="H753" s="3"/>
      <c r="I753" s="3"/>
      <c r="J753" s="3"/>
      <c r="K753" s="4"/>
    </row>
    <row r="754" spans="8:11" x14ac:dyDescent="0.25">
      <c r="H754" s="3"/>
      <c r="I754" s="3"/>
      <c r="J754" s="3"/>
      <c r="K754" s="4"/>
    </row>
    <row r="755" spans="8:11" x14ac:dyDescent="0.25">
      <c r="H755" s="3"/>
      <c r="I755" s="3"/>
      <c r="J755" s="3"/>
      <c r="K755" s="4"/>
    </row>
    <row r="756" spans="8:11" x14ac:dyDescent="0.25">
      <c r="H756" s="3"/>
      <c r="I756" s="3"/>
      <c r="J756" s="3"/>
      <c r="K756" s="4"/>
    </row>
    <row r="757" spans="8:11" x14ac:dyDescent="0.25">
      <c r="H757" s="3"/>
      <c r="I757" s="3"/>
      <c r="J757" s="3"/>
      <c r="K757" s="4"/>
    </row>
    <row r="758" spans="8:11" x14ac:dyDescent="0.25">
      <c r="H758" s="3"/>
      <c r="I758" s="3"/>
      <c r="J758" s="3"/>
      <c r="K758" s="4"/>
    </row>
    <row r="759" spans="8:11" x14ac:dyDescent="0.25">
      <c r="H759" s="3"/>
      <c r="I759" s="3"/>
      <c r="J759" s="3"/>
      <c r="K759" s="4"/>
    </row>
    <row r="760" spans="8:11" x14ac:dyDescent="0.25">
      <c r="H760" s="3"/>
      <c r="I760" s="3"/>
      <c r="J760" s="3"/>
      <c r="K760" s="4"/>
    </row>
    <row r="761" spans="8:11" x14ac:dyDescent="0.25">
      <c r="H761" s="3"/>
      <c r="I761" s="3"/>
      <c r="J761" s="3"/>
      <c r="K761" s="4"/>
    </row>
    <row r="762" spans="8:11" x14ac:dyDescent="0.25">
      <c r="H762" s="3"/>
      <c r="I762" s="3"/>
      <c r="J762" s="3"/>
      <c r="K762" s="4"/>
    </row>
    <row r="763" spans="8:11" x14ac:dyDescent="0.25">
      <c r="H763" s="3"/>
      <c r="I763" s="3"/>
      <c r="J763" s="3"/>
      <c r="K763" s="4"/>
    </row>
    <row r="764" spans="8:11" x14ac:dyDescent="0.25">
      <c r="H764" s="3"/>
      <c r="I764" s="3"/>
      <c r="J764" s="3"/>
      <c r="K764" s="4"/>
    </row>
    <row r="765" spans="8:11" x14ac:dyDescent="0.25">
      <c r="H765" s="3"/>
      <c r="I765" s="3"/>
      <c r="J765" s="3"/>
      <c r="K765" s="4"/>
    </row>
    <row r="766" spans="8:11" x14ac:dyDescent="0.25">
      <c r="H766" s="3"/>
      <c r="I766" s="3"/>
      <c r="J766" s="3"/>
      <c r="K766" s="4"/>
    </row>
    <row r="767" spans="8:11" x14ac:dyDescent="0.25">
      <c r="H767" s="3"/>
      <c r="I767" s="3"/>
      <c r="J767" s="3"/>
      <c r="K767" s="4"/>
    </row>
    <row r="768" spans="8:11" x14ac:dyDescent="0.25">
      <c r="H768" s="3"/>
      <c r="I768" s="3"/>
      <c r="J768" s="3"/>
      <c r="K768" s="4"/>
    </row>
    <row r="769" spans="8:11" x14ac:dyDescent="0.25">
      <c r="H769" s="3"/>
      <c r="I769" s="3"/>
      <c r="J769" s="3"/>
      <c r="K769" s="4"/>
    </row>
    <row r="770" spans="8:11" x14ac:dyDescent="0.25">
      <c r="H770" s="3"/>
      <c r="I770" s="3"/>
      <c r="J770" s="3"/>
      <c r="K770" s="4"/>
    </row>
    <row r="771" spans="8:11" x14ac:dyDescent="0.25">
      <c r="H771" s="3"/>
      <c r="I771" s="3"/>
      <c r="J771" s="3"/>
      <c r="K771" s="4"/>
    </row>
    <row r="772" spans="8:11" x14ac:dyDescent="0.25">
      <c r="H772" s="3"/>
      <c r="I772" s="3"/>
      <c r="J772" s="3"/>
      <c r="K772" s="4"/>
    </row>
    <row r="773" spans="8:11" x14ac:dyDescent="0.25">
      <c r="H773" s="3"/>
      <c r="I773" s="3"/>
      <c r="J773" s="3"/>
      <c r="K773" s="4"/>
    </row>
    <row r="774" spans="8:11" x14ac:dyDescent="0.25">
      <c r="H774" s="3"/>
      <c r="I774" s="3"/>
      <c r="J774" s="3"/>
      <c r="K774" s="4"/>
    </row>
    <row r="775" spans="8:11" x14ac:dyDescent="0.25">
      <c r="H775" s="3"/>
      <c r="I775" s="3"/>
      <c r="J775" s="3"/>
      <c r="K775" s="4"/>
    </row>
    <row r="776" spans="8:11" x14ac:dyDescent="0.25">
      <c r="H776" s="3"/>
      <c r="I776" s="3"/>
      <c r="J776" s="3"/>
      <c r="K776" s="4"/>
    </row>
    <row r="777" spans="8:11" x14ac:dyDescent="0.25">
      <c r="H777" s="3"/>
      <c r="I777" s="3"/>
      <c r="J777" s="3"/>
      <c r="K777" s="4"/>
    </row>
    <row r="778" spans="8:11" x14ac:dyDescent="0.25">
      <c r="H778" s="3"/>
      <c r="I778" s="3"/>
      <c r="J778" s="3"/>
      <c r="K778" s="4"/>
    </row>
    <row r="779" spans="8:11" x14ac:dyDescent="0.25">
      <c r="H779" s="3"/>
      <c r="I779" s="3"/>
      <c r="J779" s="3"/>
      <c r="K779" s="4"/>
    </row>
    <row r="780" spans="8:11" x14ac:dyDescent="0.25">
      <c r="H780" s="3"/>
      <c r="I780" s="3"/>
      <c r="J780" s="3"/>
      <c r="K780" s="4"/>
    </row>
    <row r="781" spans="8:11" x14ac:dyDescent="0.25">
      <c r="H781" s="3"/>
      <c r="I781" s="3"/>
      <c r="J781" s="3"/>
      <c r="K781" s="4"/>
    </row>
    <row r="782" spans="8:11" x14ac:dyDescent="0.25">
      <c r="H782" s="3"/>
      <c r="I782" s="3"/>
      <c r="J782" s="3"/>
      <c r="K782" s="4"/>
    </row>
    <row r="783" spans="8:11" x14ac:dyDescent="0.25">
      <c r="H783" s="3"/>
      <c r="I783" s="3"/>
      <c r="J783" s="3"/>
      <c r="K783" s="4"/>
    </row>
    <row r="784" spans="8:11" x14ac:dyDescent="0.25">
      <c r="H784" s="3"/>
      <c r="I784" s="3"/>
      <c r="J784" s="3"/>
      <c r="K784" s="4"/>
    </row>
    <row r="785" spans="8:11" x14ac:dyDescent="0.25">
      <c r="H785" s="3"/>
      <c r="I785" s="3"/>
      <c r="J785" s="3"/>
      <c r="K785" s="4"/>
    </row>
    <row r="786" spans="8:11" x14ac:dyDescent="0.25">
      <c r="H786" s="3"/>
      <c r="I786" s="3"/>
      <c r="J786" s="3"/>
      <c r="K786" s="4"/>
    </row>
    <row r="787" spans="8:11" x14ac:dyDescent="0.25">
      <c r="H787" s="3"/>
      <c r="I787" s="3"/>
      <c r="J787" s="3"/>
      <c r="K787" s="4"/>
    </row>
    <row r="788" spans="8:11" x14ac:dyDescent="0.25">
      <c r="H788" s="3"/>
      <c r="I788" s="3"/>
      <c r="J788" s="3"/>
      <c r="K788" s="4"/>
    </row>
    <row r="789" spans="8:11" x14ac:dyDescent="0.25">
      <c r="H789" s="3"/>
      <c r="I789" s="3"/>
      <c r="J789" s="3"/>
      <c r="K789" s="4"/>
    </row>
    <row r="790" spans="8:11" x14ac:dyDescent="0.25">
      <c r="H790" s="3"/>
      <c r="I790" s="3"/>
      <c r="J790" s="3"/>
      <c r="K790" s="4"/>
    </row>
    <row r="791" spans="8:11" x14ac:dyDescent="0.25">
      <c r="H791" s="3"/>
      <c r="I791" s="3"/>
      <c r="J791" s="3"/>
      <c r="K791" s="4"/>
    </row>
    <row r="792" spans="8:11" x14ac:dyDescent="0.25">
      <c r="H792" s="3"/>
      <c r="I792" s="3"/>
      <c r="J792" s="3"/>
      <c r="K792" s="4"/>
    </row>
    <row r="793" spans="8:11" x14ac:dyDescent="0.25">
      <c r="H793" s="3"/>
      <c r="I793" s="3"/>
      <c r="J793" s="3"/>
      <c r="K793" s="4"/>
    </row>
    <row r="794" spans="8:11" x14ac:dyDescent="0.25">
      <c r="H794" s="3"/>
      <c r="I794" s="3"/>
      <c r="J794" s="3"/>
      <c r="K794" s="4"/>
    </row>
    <row r="795" spans="8:11" x14ac:dyDescent="0.25">
      <c r="H795" s="3"/>
      <c r="I795" s="3"/>
      <c r="J795" s="3"/>
      <c r="K795" s="4"/>
    </row>
    <row r="796" spans="8:11" x14ac:dyDescent="0.25">
      <c r="H796" s="3"/>
      <c r="I796" s="3"/>
      <c r="J796" s="3"/>
      <c r="K796" s="4"/>
    </row>
    <row r="797" spans="8:11" x14ac:dyDescent="0.25">
      <c r="H797" s="3"/>
      <c r="I797" s="3"/>
      <c r="J797" s="3"/>
      <c r="K797" s="4"/>
    </row>
    <row r="798" spans="8:11" x14ac:dyDescent="0.25">
      <c r="H798" s="3"/>
      <c r="I798" s="3"/>
      <c r="J798" s="3"/>
      <c r="K798" s="4"/>
    </row>
    <row r="799" spans="8:11" x14ac:dyDescent="0.25">
      <c r="H799" s="3"/>
      <c r="I799" s="3"/>
      <c r="J799" s="3"/>
      <c r="K799" s="4"/>
    </row>
    <row r="800" spans="8:11" x14ac:dyDescent="0.25">
      <c r="H800" s="3"/>
      <c r="I800" s="3"/>
      <c r="J800" s="3"/>
      <c r="K800" s="4"/>
    </row>
    <row r="801" spans="8:11" x14ac:dyDescent="0.25">
      <c r="H801" s="3"/>
      <c r="I801" s="3"/>
      <c r="J801" s="3"/>
      <c r="K801" s="4"/>
    </row>
    <row r="802" spans="8:11" x14ac:dyDescent="0.25">
      <c r="H802" s="3"/>
      <c r="I802" s="3"/>
      <c r="J802" s="3"/>
      <c r="K802" s="4"/>
    </row>
    <row r="803" spans="8:11" x14ac:dyDescent="0.25">
      <c r="H803" s="3"/>
      <c r="I803" s="3"/>
      <c r="J803" s="3"/>
      <c r="K803" s="4"/>
    </row>
    <row r="804" spans="8:11" x14ac:dyDescent="0.25">
      <c r="H804" s="3"/>
      <c r="I804" s="3"/>
      <c r="J804" s="3"/>
      <c r="K804" s="4"/>
    </row>
    <row r="805" spans="8:11" x14ac:dyDescent="0.25">
      <c r="H805" s="3"/>
      <c r="I805" s="3"/>
      <c r="J805" s="3"/>
      <c r="K805" s="4"/>
    </row>
    <row r="806" spans="8:11" x14ac:dyDescent="0.25">
      <c r="H806" s="3"/>
      <c r="I806" s="3"/>
      <c r="J806" s="3"/>
      <c r="K806" s="4"/>
    </row>
    <row r="807" spans="8:11" x14ac:dyDescent="0.25">
      <c r="H807" s="3"/>
      <c r="I807" s="3"/>
      <c r="J807" s="3"/>
      <c r="K807" s="4"/>
    </row>
    <row r="808" spans="8:11" x14ac:dyDescent="0.25">
      <c r="H808" s="3"/>
      <c r="I808" s="3"/>
      <c r="J808" s="3"/>
      <c r="K808" s="4"/>
    </row>
    <row r="809" spans="8:11" x14ac:dyDescent="0.25">
      <c r="H809" s="3"/>
      <c r="I809" s="3"/>
      <c r="J809" s="3"/>
      <c r="K809" s="4"/>
    </row>
    <row r="810" spans="8:11" x14ac:dyDescent="0.25">
      <c r="H810" s="3"/>
      <c r="I810" s="3"/>
      <c r="J810" s="3"/>
      <c r="K810" s="4"/>
    </row>
    <row r="811" spans="8:11" x14ac:dyDescent="0.25">
      <c r="H811" s="3"/>
      <c r="I811" s="3"/>
      <c r="J811" s="3"/>
      <c r="K811" s="4"/>
    </row>
    <row r="812" spans="8:11" x14ac:dyDescent="0.25">
      <c r="H812" s="3"/>
      <c r="I812" s="3"/>
      <c r="J812" s="3"/>
      <c r="K812" s="4"/>
    </row>
    <row r="813" spans="8:11" x14ac:dyDescent="0.25">
      <c r="H813" s="3"/>
      <c r="I813" s="3"/>
      <c r="J813" s="3"/>
      <c r="K813" s="4"/>
    </row>
    <row r="814" spans="8:11" x14ac:dyDescent="0.25">
      <c r="H814" s="3"/>
      <c r="I814" s="3"/>
      <c r="J814" s="3"/>
      <c r="K814" s="4"/>
    </row>
    <row r="815" spans="8:11" x14ac:dyDescent="0.25">
      <c r="H815" s="3"/>
      <c r="I815" s="3"/>
      <c r="J815" s="3"/>
      <c r="K815" s="4"/>
    </row>
    <row r="816" spans="8:11" x14ac:dyDescent="0.25">
      <c r="H816" s="3"/>
      <c r="I816" s="3"/>
      <c r="J816" s="3"/>
      <c r="K816" s="4"/>
    </row>
    <row r="817" spans="8:11" x14ac:dyDescent="0.25">
      <c r="H817" s="3"/>
      <c r="I817" s="3"/>
      <c r="J817" s="3"/>
      <c r="K817" s="4"/>
    </row>
    <row r="818" spans="8:11" x14ac:dyDescent="0.25">
      <c r="H818" s="3"/>
      <c r="I818" s="3"/>
      <c r="J818" s="3"/>
      <c r="K818" s="4"/>
    </row>
    <row r="819" spans="8:11" x14ac:dyDescent="0.25">
      <c r="H819" s="3"/>
      <c r="I819" s="3"/>
      <c r="J819" s="3"/>
      <c r="K819" s="4"/>
    </row>
    <row r="820" spans="8:11" x14ac:dyDescent="0.25">
      <c r="H820" s="3"/>
      <c r="I820" s="3"/>
      <c r="J820" s="3"/>
      <c r="K820" s="4"/>
    </row>
    <row r="821" spans="8:11" x14ac:dyDescent="0.25">
      <c r="H821" s="3"/>
      <c r="I821" s="3"/>
      <c r="J821" s="3"/>
      <c r="K821" s="4"/>
    </row>
    <row r="822" spans="8:11" x14ac:dyDescent="0.25">
      <c r="H822" s="3"/>
      <c r="I822" s="3"/>
      <c r="J822" s="3"/>
      <c r="K822" s="4"/>
    </row>
    <row r="823" spans="8:11" x14ac:dyDescent="0.25">
      <c r="H823" s="3"/>
      <c r="I823" s="3"/>
      <c r="J823" s="3"/>
      <c r="K823" s="4"/>
    </row>
    <row r="824" spans="8:11" x14ac:dyDescent="0.25">
      <c r="H824" s="3"/>
      <c r="I824" s="3"/>
      <c r="J824" s="3"/>
      <c r="K824" s="4"/>
    </row>
    <row r="825" spans="8:11" x14ac:dyDescent="0.25">
      <c r="H825" s="3"/>
      <c r="I825" s="3"/>
      <c r="J825" s="3"/>
      <c r="K825" s="4"/>
    </row>
    <row r="826" spans="8:11" x14ac:dyDescent="0.25">
      <c r="H826" s="3"/>
      <c r="I826" s="3"/>
      <c r="J826" s="3"/>
      <c r="K826" s="4"/>
    </row>
    <row r="827" spans="8:11" x14ac:dyDescent="0.25">
      <c r="H827" s="3"/>
      <c r="I827" s="3"/>
      <c r="J827" s="3"/>
      <c r="K827" s="4"/>
    </row>
    <row r="828" spans="8:11" x14ac:dyDescent="0.25">
      <c r="H828" s="3"/>
      <c r="I828" s="3"/>
      <c r="J828" s="3"/>
      <c r="K828" s="4"/>
    </row>
    <row r="829" spans="8:11" x14ac:dyDescent="0.25">
      <c r="H829" s="3"/>
      <c r="I829" s="3"/>
      <c r="J829" s="3"/>
      <c r="K829" s="4"/>
    </row>
    <row r="830" spans="8:11" x14ac:dyDescent="0.25">
      <c r="H830" s="3"/>
      <c r="I830" s="3"/>
      <c r="J830" s="3"/>
      <c r="K830" s="4"/>
    </row>
    <row r="831" spans="8:11" x14ac:dyDescent="0.25">
      <c r="H831" s="3"/>
      <c r="I831" s="3"/>
      <c r="J831" s="3"/>
      <c r="K831" s="4"/>
    </row>
    <row r="832" spans="8:11" x14ac:dyDescent="0.25">
      <c r="H832" s="3"/>
      <c r="I832" s="3"/>
      <c r="J832" s="3"/>
      <c r="K832" s="4"/>
    </row>
    <row r="833" spans="8:11" x14ac:dyDescent="0.25">
      <c r="H833" s="3"/>
      <c r="I833" s="3"/>
      <c r="J833" s="3"/>
      <c r="K833" s="4"/>
    </row>
    <row r="834" spans="8:11" x14ac:dyDescent="0.25">
      <c r="H834" s="3"/>
      <c r="I834" s="3"/>
      <c r="J834" s="3"/>
      <c r="K834" s="4"/>
    </row>
    <row r="835" spans="8:11" x14ac:dyDescent="0.25">
      <c r="H835" s="3"/>
      <c r="I835" s="3"/>
      <c r="J835" s="3"/>
      <c r="K835" s="4"/>
    </row>
    <row r="836" spans="8:11" x14ac:dyDescent="0.25">
      <c r="H836" s="3"/>
      <c r="I836" s="3"/>
      <c r="J836" s="3"/>
      <c r="K836" s="4"/>
    </row>
    <row r="837" spans="8:11" x14ac:dyDescent="0.25">
      <c r="H837" s="3"/>
      <c r="I837" s="3"/>
      <c r="J837" s="3"/>
      <c r="K837" s="4"/>
    </row>
    <row r="838" spans="8:11" x14ac:dyDescent="0.25">
      <c r="H838" s="3"/>
      <c r="I838" s="3"/>
      <c r="J838" s="3"/>
      <c r="K838" s="4"/>
    </row>
    <row r="839" spans="8:11" x14ac:dyDescent="0.25">
      <c r="H839" s="3"/>
      <c r="I839" s="3"/>
      <c r="J839" s="3"/>
      <c r="K839" s="4"/>
    </row>
    <row r="840" spans="8:11" x14ac:dyDescent="0.25">
      <c r="H840" s="3"/>
      <c r="I840" s="3"/>
      <c r="J840" s="3"/>
      <c r="K840" s="4"/>
    </row>
    <row r="841" spans="8:11" x14ac:dyDescent="0.25">
      <c r="H841" s="3"/>
      <c r="I841" s="3"/>
      <c r="J841" s="3"/>
      <c r="K841" s="4"/>
    </row>
    <row r="842" spans="8:11" x14ac:dyDescent="0.25">
      <c r="H842" s="3"/>
      <c r="I842" s="3"/>
      <c r="J842" s="3"/>
      <c r="K842" s="4"/>
    </row>
    <row r="843" spans="8:11" x14ac:dyDescent="0.25">
      <c r="H843" s="3"/>
      <c r="I843" s="3"/>
      <c r="J843" s="3"/>
      <c r="K843" s="4"/>
    </row>
    <row r="844" spans="8:11" x14ac:dyDescent="0.25">
      <c r="H844" s="3"/>
      <c r="I844" s="3"/>
      <c r="J844" s="3"/>
      <c r="K844" s="4"/>
    </row>
    <row r="845" spans="8:11" x14ac:dyDescent="0.25">
      <c r="H845" s="3"/>
      <c r="I845" s="3"/>
      <c r="J845" s="3"/>
      <c r="K845" s="4"/>
    </row>
    <row r="846" spans="8:11" x14ac:dyDescent="0.25">
      <c r="H846" s="3"/>
      <c r="I846" s="3"/>
      <c r="J846" s="3"/>
      <c r="K846" s="4"/>
    </row>
    <row r="847" spans="8:11" x14ac:dyDescent="0.25">
      <c r="H847" s="3"/>
      <c r="I847" s="3"/>
      <c r="J847" s="3"/>
      <c r="K847" s="4"/>
    </row>
    <row r="848" spans="8:11" x14ac:dyDescent="0.25">
      <c r="H848" s="3"/>
      <c r="I848" s="3"/>
      <c r="J848" s="3"/>
      <c r="K848" s="4"/>
    </row>
    <row r="849" spans="8:11" x14ac:dyDescent="0.25">
      <c r="H849" s="3"/>
      <c r="I849" s="3"/>
      <c r="J849" s="3"/>
      <c r="K849" s="4"/>
    </row>
    <row r="850" spans="8:11" x14ac:dyDescent="0.25">
      <c r="H850" s="3"/>
      <c r="I850" s="3"/>
      <c r="J850" s="3"/>
      <c r="K850" s="4"/>
    </row>
    <row r="851" spans="8:11" x14ac:dyDescent="0.25">
      <c r="H851" s="3"/>
      <c r="I851" s="3"/>
      <c r="J851" s="3"/>
      <c r="K851" s="4"/>
    </row>
    <row r="852" spans="8:11" x14ac:dyDescent="0.25">
      <c r="H852" s="3"/>
      <c r="I852" s="3"/>
      <c r="J852" s="3"/>
      <c r="K852" s="4"/>
    </row>
    <row r="853" spans="8:11" x14ac:dyDescent="0.25">
      <c r="H853" s="3"/>
      <c r="I853" s="3"/>
      <c r="J853" s="3"/>
      <c r="K853" s="4"/>
    </row>
    <row r="854" spans="8:11" x14ac:dyDescent="0.25">
      <c r="H854" s="3"/>
      <c r="I854" s="3"/>
      <c r="J854" s="3"/>
      <c r="K854" s="4"/>
    </row>
    <row r="855" spans="8:11" x14ac:dyDescent="0.25">
      <c r="H855" s="3"/>
      <c r="I855" s="3"/>
      <c r="J855" s="3"/>
      <c r="K855" s="4"/>
    </row>
    <row r="856" spans="8:11" x14ac:dyDescent="0.25">
      <c r="H856" s="3"/>
      <c r="I856" s="3"/>
      <c r="J856" s="3"/>
      <c r="K856" s="4"/>
    </row>
    <row r="857" spans="8:11" x14ac:dyDescent="0.25">
      <c r="H857" s="3"/>
      <c r="I857" s="3"/>
      <c r="J857" s="3"/>
      <c r="K857" s="4"/>
    </row>
    <row r="858" spans="8:11" x14ac:dyDescent="0.25">
      <c r="H858" s="3"/>
      <c r="I858" s="3"/>
      <c r="J858" s="3"/>
      <c r="K858" s="4"/>
    </row>
    <row r="859" spans="8:11" x14ac:dyDescent="0.25">
      <c r="H859" s="3"/>
      <c r="I859" s="3"/>
      <c r="J859" s="3"/>
      <c r="K859" s="4"/>
    </row>
    <row r="860" spans="8:11" x14ac:dyDescent="0.25">
      <c r="H860" s="3"/>
      <c r="I860" s="3"/>
      <c r="J860" s="3"/>
      <c r="K860" s="4"/>
    </row>
    <row r="861" spans="8:11" x14ac:dyDescent="0.25">
      <c r="H861" s="3"/>
      <c r="I861" s="3"/>
      <c r="J861" s="3"/>
      <c r="K861" s="4"/>
    </row>
    <row r="862" spans="8:11" x14ac:dyDescent="0.25">
      <c r="H862" s="3"/>
      <c r="I862" s="3"/>
      <c r="J862" s="3"/>
      <c r="K862" s="4"/>
    </row>
    <row r="863" spans="8:11" x14ac:dyDescent="0.25">
      <c r="H863" s="3"/>
      <c r="I863" s="3"/>
      <c r="J863" s="3"/>
      <c r="K863" s="4"/>
    </row>
    <row r="864" spans="8:11" x14ac:dyDescent="0.25">
      <c r="H864" s="3"/>
      <c r="I864" s="3"/>
      <c r="J864" s="3"/>
      <c r="K864" s="4"/>
    </row>
    <row r="865" spans="8:11" x14ac:dyDescent="0.25">
      <c r="H865" s="3"/>
      <c r="I865" s="3"/>
      <c r="J865" s="3"/>
      <c r="K865" s="4"/>
    </row>
    <row r="866" spans="8:11" x14ac:dyDescent="0.25">
      <c r="H866" s="3"/>
      <c r="I866" s="3"/>
      <c r="J866" s="3"/>
      <c r="K866" s="4"/>
    </row>
    <row r="867" spans="8:11" x14ac:dyDescent="0.25">
      <c r="H867" s="3"/>
      <c r="I867" s="3"/>
      <c r="J867" s="3"/>
      <c r="K867" s="4"/>
    </row>
    <row r="868" spans="8:11" x14ac:dyDescent="0.25">
      <c r="H868" s="3"/>
      <c r="I868" s="3"/>
      <c r="J868" s="3"/>
      <c r="K868" s="4"/>
    </row>
    <row r="869" spans="8:11" x14ac:dyDescent="0.25">
      <c r="H869" s="3"/>
      <c r="I869" s="3"/>
      <c r="J869" s="3"/>
      <c r="K869" s="4"/>
    </row>
    <row r="870" spans="8:11" x14ac:dyDescent="0.25">
      <c r="H870" s="3"/>
      <c r="I870" s="3"/>
      <c r="J870" s="3"/>
      <c r="K870" s="4"/>
    </row>
    <row r="871" spans="8:11" x14ac:dyDescent="0.25">
      <c r="H871" s="3"/>
      <c r="I871" s="3"/>
      <c r="J871" s="3"/>
      <c r="K871" s="4"/>
    </row>
    <row r="872" spans="8:11" x14ac:dyDescent="0.25">
      <c r="H872" s="3"/>
      <c r="I872" s="3"/>
      <c r="J872" s="3"/>
      <c r="K872" s="4"/>
    </row>
    <row r="873" spans="8:11" x14ac:dyDescent="0.25">
      <c r="H873" s="3"/>
      <c r="I873" s="3"/>
      <c r="J873" s="3"/>
      <c r="K873" s="4"/>
    </row>
    <row r="874" spans="8:11" x14ac:dyDescent="0.25">
      <c r="H874" s="3"/>
      <c r="I874" s="3"/>
      <c r="J874" s="3"/>
      <c r="K874" s="4"/>
    </row>
    <row r="875" spans="8:11" x14ac:dyDescent="0.25">
      <c r="H875" s="3"/>
      <c r="I875" s="3"/>
      <c r="J875" s="3"/>
      <c r="K875" s="4"/>
    </row>
    <row r="876" spans="8:11" x14ac:dyDescent="0.25">
      <c r="H876" s="3"/>
      <c r="I876" s="3"/>
      <c r="J876" s="3"/>
      <c r="K876" s="4"/>
    </row>
    <row r="877" spans="8:11" x14ac:dyDescent="0.25">
      <c r="H877" s="3"/>
      <c r="I877" s="3"/>
      <c r="J877" s="3"/>
      <c r="K877" s="4"/>
    </row>
    <row r="878" spans="8:11" x14ac:dyDescent="0.25">
      <c r="H878" s="3"/>
      <c r="I878" s="3"/>
      <c r="J878" s="3"/>
      <c r="K878" s="4"/>
    </row>
    <row r="879" spans="8:11" x14ac:dyDescent="0.25">
      <c r="H879" s="3"/>
      <c r="I879" s="3"/>
      <c r="J879" s="3"/>
      <c r="K879" s="4"/>
    </row>
    <row r="880" spans="8:11" x14ac:dyDescent="0.25">
      <c r="H880" s="3"/>
      <c r="I880" s="3"/>
      <c r="J880" s="3"/>
      <c r="K880" s="4"/>
    </row>
    <row r="881" spans="8:11" x14ac:dyDescent="0.25">
      <c r="H881" s="3"/>
      <c r="I881" s="3"/>
      <c r="J881" s="3"/>
      <c r="K881" s="4"/>
    </row>
    <row r="882" spans="8:11" x14ac:dyDescent="0.25">
      <c r="H882" s="3"/>
      <c r="I882" s="3"/>
      <c r="J882" s="3"/>
      <c r="K882" s="4"/>
    </row>
    <row r="883" spans="8:11" x14ac:dyDescent="0.25">
      <c r="H883" s="3"/>
      <c r="I883" s="3"/>
      <c r="J883" s="3"/>
      <c r="K883" s="4"/>
    </row>
    <row r="884" spans="8:11" x14ac:dyDescent="0.25">
      <c r="H884" s="3"/>
      <c r="I884" s="3"/>
      <c r="J884" s="3"/>
      <c r="K884" s="4"/>
    </row>
    <row r="885" spans="8:11" x14ac:dyDescent="0.25">
      <c r="H885" s="3"/>
      <c r="I885" s="3"/>
      <c r="J885" s="3"/>
      <c r="K885" s="4"/>
    </row>
    <row r="886" spans="8:11" x14ac:dyDescent="0.25">
      <c r="H886" s="3"/>
      <c r="I886" s="3"/>
      <c r="J886" s="3"/>
      <c r="K886" s="4"/>
    </row>
    <row r="887" spans="8:11" x14ac:dyDescent="0.25">
      <c r="H887" s="3"/>
      <c r="I887" s="3"/>
      <c r="J887" s="3"/>
      <c r="K887" s="4"/>
    </row>
    <row r="888" spans="8:11" x14ac:dyDescent="0.25">
      <c r="H888" s="3"/>
      <c r="I888" s="3"/>
      <c r="J888" s="3"/>
      <c r="K888" s="4"/>
    </row>
    <row r="889" spans="8:11" x14ac:dyDescent="0.25">
      <c r="H889" s="3"/>
      <c r="I889" s="3"/>
      <c r="J889" s="3"/>
      <c r="K889" s="4"/>
    </row>
    <row r="890" spans="8:11" x14ac:dyDescent="0.25">
      <c r="H890" s="3"/>
      <c r="I890" s="3"/>
      <c r="J890" s="3"/>
      <c r="K890" s="4"/>
    </row>
    <row r="891" spans="8:11" x14ac:dyDescent="0.25">
      <c r="H891" s="3"/>
      <c r="I891" s="3"/>
      <c r="J891" s="3"/>
      <c r="K891" s="4"/>
    </row>
    <row r="892" spans="8:11" x14ac:dyDescent="0.25">
      <c r="H892" s="3"/>
      <c r="I892" s="3"/>
      <c r="J892" s="3"/>
      <c r="K892" s="4"/>
    </row>
    <row r="893" spans="8:11" x14ac:dyDescent="0.25">
      <c r="H893" s="3"/>
      <c r="I893" s="3"/>
      <c r="J893" s="3"/>
      <c r="K893" s="4"/>
    </row>
    <row r="894" spans="8:11" x14ac:dyDescent="0.25">
      <c r="H894" s="3"/>
      <c r="I894" s="3"/>
      <c r="J894" s="3"/>
      <c r="K894" s="4"/>
    </row>
    <row r="895" spans="8:11" x14ac:dyDescent="0.25">
      <c r="H895" s="3"/>
      <c r="I895" s="3"/>
      <c r="J895" s="3"/>
      <c r="K895" s="4"/>
    </row>
    <row r="896" spans="8:11" x14ac:dyDescent="0.25">
      <c r="H896" s="3"/>
      <c r="I896" s="3"/>
      <c r="J896" s="3"/>
      <c r="K896" s="4"/>
    </row>
    <row r="897" spans="8:11" x14ac:dyDescent="0.25">
      <c r="H897" s="3"/>
      <c r="I897" s="3"/>
      <c r="J897" s="3"/>
      <c r="K897" s="4"/>
    </row>
    <row r="898" spans="8:11" x14ac:dyDescent="0.25">
      <c r="H898" s="3"/>
      <c r="I898" s="3"/>
      <c r="J898" s="3"/>
      <c r="K898" s="4"/>
    </row>
    <row r="899" spans="8:11" x14ac:dyDescent="0.25">
      <c r="H899" s="3"/>
      <c r="I899" s="3"/>
      <c r="J899" s="3"/>
      <c r="K899" s="4"/>
    </row>
    <row r="900" spans="8:11" x14ac:dyDescent="0.25">
      <c r="H900" s="3"/>
      <c r="I900" s="3"/>
      <c r="J900" s="3"/>
      <c r="K900" s="4"/>
    </row>
    <row r="901" spans="8:11" x14ac:dyDescent="0.25">
      <c r="H901" s="3"/>
      <c r="I901" s="3"/>
      <c r="J901" s="3"/>
      <c r="K901" s="4"/>
    </row>
    <row r="902" spans="8:11" x14ac:dyDescent="0.25">
      <c r="H902" s="3"/>
      <c r="I902" s="3"/>
      <c r="J902" s="3"/>
      <c r="K902" s="4"/>
    </row>
    <row r="903" spans="8:11" x14ac:dyDescent="0.25">
      <c r="H903" s="3"/>
      <c r="I903" s="3"/>
      <c r="J903" s="3"/>
      <c r="K903" s="4"/>
    </row>
    <row r="904" spans="8:11" x14ac:dyDescent="0.25">
      <c r="H904" s="3"/>
      <c r="I904" s="3"/>
      <c r="J904" s="3"/>
      <c r="K904" s="4"/>
    </row>
    <row r="905" spans="8:11" x14ac:dyDescent="0.25">
      <c r="H905" s="3"/>
      <c r="I905" s="3"/>
      <c r="J905" s="3"/>
      <c r="K905" s="4"/>
    </row>
    <row r="906" spans="8:11" x14ac:dyDescent="0.25">
      <c r="H906" s="3"/>
      <c r="I906" s="3"/>
      <c r="J906" s="3"/>
      <c r="K906" s="4"/>
    </row>
    <row r="907" spans="8:11" x14ac:dyDescent="0.25">
      <c r="H907" s="3"/>
      <c r="I907" s="3"/>
      <c r="J907" s="3"/>
      <c r="K907" s="4"/>
    </row>
    <row r="908" spans="8:11" x14ac:dyDescent="0.25">
      <c r="H908" s="3"/>
      <c r="I908" s="3"/>
      <c r="J908" s="3"/>
      <c r="K908" s="4"/>
    </row>
    <row r="909" spans="8:11" x14ac:dyDescent="0.25">
      <c r="H909" s="3"/>
      <c r="I909" s="3"/>
      <c r="J909" s="3"/>
      <c r="K909" s="4"/>
    </row>
    <row r="910" spans="8:11" x14ac:dyDescent="0.25">
      <c r="H910" s="3"/>
      <c r="I910" s="3"/>
      <c r="J910" s="3"/>
      <c r="K910" s="4"/>
    </row>
    <row r="911" spans="8:11" x14ac:dyDescent="0.25">
      <c r="H911" s="3"/>
      <c r="I911" s="3"/>
      <c r="J911" s="3"/>
      <c r="K911" s="4"/>
    </row>
    <row r="912" spans="8:11" x14ac:dyDescent="0.25">
      <c r="H912" s="3"/>
      <c r="I912" s="3"/>
      <c r="J912" s="3"/>
      <c r="K912" s="4"/>
    </row>
    <row r="913" spans="8:11" x14ac:dyDescent="0.25">
      <c r="H913" s="3"/>
      <c r="I913" s="3"/>
      <c r="J913" s="3"/>
      <c r="K913" s="4"/>
    </row>
    <row r="914" spans="8:11" x14ac:dyDescent="0.25">
      <c r="H914" s="3"/>
      <c r="I914" s="3"/>
      <c r="J914" s="3"/>
      <c r="K914" s="4"/>
    </row>
    <row r="915" spans="8:11" x14ac:dyDescent="0.25">
      <c r="H915" s="3"/>
      <c r="I915" s="3"/>
      <c r="J915" s="3"/>
      <c r="K915" s="4"/>
    </row>
    <row r="916" spans="8:11" x14ac:dyDescent="0.25">
      <c r="H916" s="3"/>
      <c r="I916" s="3"/>
      <c r="J916" s="3"/>
      <c r="K916" s="4"/>
    </row>
    <row r="917" spans="8:11" x14ac:dyDescent="0.25">
      <c r="H917" s="3"/>
      <c r="I917" s="3"/>
      <c r="J917" s="3"/>
      <c r="K917" s="4"/>
    </row>
    <row r="918" spans="8:11" x14ac:dyDescent="0.25">
      <c r="H918" s="3"/>
      <c r="I918" s="3"/>
      <c r="J918" s="3"/>
      <c r="K918" s="4"/>
    </row>
    <row r="919" spans="8:11" x14ac:dyDescent="0.25">
      <c r="H919" s="3"/>
      <c r="I919" s="3"/>
      <c r="J919" s="3"/>
      <c r="K919" s="4"/>
    </row>
    <row r="920" spans="8:11" x14ac:dyDescent="0.25">
      <c r="H920" s="3"/>
      <c r="I920" s="3"/>
      <c r="J920" s="3"/>
      <c r="K920" s="4"/>
    </row>
    <row r="921" spans="8:11" x14ac:dyDescent="0.25">
      <c r="H921" s="3"/>
      <c r="I921" s="3"/>
      <c r="J921" s="3"/>
      <c r="K921" s="4"/>
    </row>
    <row r="922" spans="8:11" x14ac:dyDescent="0.25">
      <c r="H922" s="3"/>
      <c r="I922" s="3"/>
      <c r="J922" s="3"/>
      <c r="K922" s="4"/>
    </row>
    <row r="923" spans="8:11" x14ac:dyDescent="0.25">
      <c r="H923" s="3"/>
      <c r="I923" s="3"/>
      <c r="J923" s="3"/>
      <c r="K923" s="4"/>
    </row>
    <row r="924" spans="8:11" x14ac:dyDescent="0.25">
      <c r="H924" s="3"/>
      <c r="I924" s="3"/>
      <c r="J924" s="3"/>
      <c r="K924" s="4"/>
    </row>
    <row r="925" spans="8:11" x14ac:dyDescent="0.25">
      <c r="H925" s="3"/>
      <c r="I925" s="3"/>
      <c r="J925" s="3"/>
      <c r="K925" s="4"/>
    </row>
    <row r="926" spans="8:11" x14ac:dyDescent="0.25">
      <c r="H926" s="3"/>
      <c r="I926" s="3"/>
      <c r="J926" s="3"/>
      <c r="K926" s="4"/>
    </row>
    <row r="927" spans="8:11" x14ac:dyDescent="0.25">
      <c r="H927" s="3"/>
      <c r="I927" s="3"/>
      <c r="J927" s="3"/>
      <c r="K927" s="4"/>
    </row>
    <row r="928" spans="8:11" x14ac:dyDescent="0.25">
      <c r="H928" s="3"/>
      <c r="I928" s="3"/>
      <c r="J928" s="3"/>
      <c r="K928" s="4"/>
    </row>
    <row r="929" spans="8:11" x14ac:dyDescent="0.25">
      <c r="H929" s="3"/>
      <c r="I929" s="3"/>
      <c r="J929" s="3"/>
      <c r="K929" s="4"/>
    </row>
    <row r="930" spans="8:11" x14ac:dyDescent="0.25">
      <c r="H930" s="3"/>
      <c r="I930" s="3"/>
      <c r="J930" s="3"/>
      <c r="K930" s="4"/>
    </row>
    <row r="931" spans="8:11" x14ac:dyDescent="0.25">
      <c r="H931" s="3"/>
      <c r="I931" s="3"/>
      <c r="J931" s="3"/>
      <c r="K931" s="4"/>
    </row>
    <row r="932" spans="8:11" x14ac:dyDescent="0.25">
      <c r="H932" s="3"/>
      <c r="I932" s="3"/>
      <c r="J932" s="3"/>
      <c r="K932" s="4"/>
    </row>
    <row r="933" spans="8:11" x14ac:dyDescent="0.25">
      <c r="H933" s="3"/>
      <c r="I933" s="3"/>
      <c r="J933" s="3"/>
      <c r="K933" s="4"/>
    </row>
    <row r="934" spans="8:11" x14ac:dyDescent="0.25">
      <c r="H934" s="3"/>
      <c r="I934" s="3"/>
      <c r="J934" s="3"/>
      <c r="K934" s="4"/>
    </row>
    <row r="935" spans="8:11" x14ac:dyDescent="0.25">
      <c r="H935" s="3"/>
      <c r="I935" s="3"/>
      <c r="J935" s="3"/>
      <c r="K935" s="4"/>
    </row>
    <row r="936" spans="8:11" x14ac:dyDescent="0.25">
      <c r="H936" s="3"/>
      <c r="I936" s="3"/>
      <c r="J936" s="3"/>
      <c r="K936" s="4"/>
    </row>
    <row r="937" spans="8:11" x14ac:dyDescent="0.25">
      <c r="H937" s="3"/>
      <c r="I937" s="3"/>
      <c r="J937" s="3"/>
      <c r="K937" s="4"/>
    </row>
    <row r="938" spans="8:11" x14ac:dyDescent="0.25">
      <c r="H938" s="3"/>
      <c r="I938" s="3"/>
      <c r="J938" s="3"/>
      <c r="K938" s="4"/>
    </row>
    <row r="939" spans="8:11" x14ac:dyDescent="0.25">
      <c r="H939" s="3"/>
      <c r="I939" s="3"/>
      <c r="J939" s="3"/>
      <c r="K939" s="4"/>
    </row>
    <row r="940" spans="8:11" x14ac:dyDescent="0.25">
      <c r="H940" s="3"/>
      <c r="I940" s="3"/>
      <c r="J940" s="3"/>
      <c r="K940" s="4"/>
    </row>
    <row r="941" spans="8:11" x14ac:dyDescent="0.25">
      <c r="H941" s="3"/>
      <c r="I941" s="3"/>
      <c r="J941" s="3"/>
      <c r="K941" s="4"/>
    </row>
    <row r="942" spans="8:11" x14ac:dyDescent="0.25">
      <c r="H942" s="3"/>
      <c r="I942" s="3"/>
      <c r="J942" s="3"/>
      <c r="K942" s="4"/>
    </row>
    <row r="943" spans="8:11" x14ac:dyDescent="0.25">
      <c r="H943" s="3"/>
      <c r="I943" s="3"/>
      <c r="J943" s="3"/>
      <c r="K943" s="4"/>
    </row>
    <row r="944" spans="8:11" x14ac:dyDescent="0.25">
      <c r="H944" s="3"/>
      <c r="I944" s="3"/>
      <c r="J944" s="3"/>
      <c r="K944" s="4"/>
    </row>
    <row r="945" spans="8:11" x14ac:dyDescent="0.25">
      <c r="H945" s="3"/>
      <c r="I945" s="3"/>
      <c r="J945" s="3"/>
      <c r="K945" s="4"/>
    </row>
    <row r="946" spans="8:11" x14ac:dyDescent="0.25">
      <c r="H946" s="3"/>
      <c r="I946" s="3"/>
      <c r="J946" s="3"/>
      <c r="K946" s="4"/>
    </row>
    <row r="947" spans="8:11" x14ac:dyDescent="0.25">
      <c r="H947" s="3"/>
      <c r="I947" s="3"/>
      <c r="J947" s="3"/>
      <c r="K947" s="4"/>
    </row>
    <row r="948" spans="8:11" x14ac:dyDescent="0.25">
      <c r="H948" s="3"/>
      <c r="I948" s="3"/>
      <c r="J948" s="3"/>
      <c r="K948" s="4"/>
    </row>
    <row r="949" spans="8:11" x14ac:dyDescent="0.25">
      <c r="H949" s="3"/>
      <c r="I949" s="3"/>
      <c r="J949" s="3"/>
      <c r="K949" s="4"/>
    </row>
    <row r="950" spans="8:11" x14ac:dyDescent="0.25">
      <c r="H950" s="3"/>
      <c r="I950" s="3"/>
      <c r="J950" s="3"/>
      <c r="K950" s="4"/>
    </row>
    <row r="951" spans="8:11" x14ac:dyDescent="0.25">
      <c r="H951" s="3"/>
      <c r="I951" s="3"/>
      <c r="J951" s="3"/>
      <c r="K951" s="4"/>
    </row>
    <row r="952" spans="8:11" x14ac:dyDescent="0.25">
      <c r="H952" s="3"/>
      <c r="I952" s="3"/>
      <c r="J952" s="3"/>
      <c r="K952" s="4"/>
    </row>
    <row r="953" spans="8:11" x14ac:dyDescent="0.25">
      <c r="H953" s="3"/>
      <c r="I953" s="3"/>
      <c r="J953" s="3"/>
      <c r="K953" s="4"/>
    </row>
    <row r="954" spans="8:11" x14ac:dyDescent="0.25">
      <c r="H954" s="3"/>
      <c r="I954" s="3"/>
      <c r="J954" s="3"/>
      <c r="K954" s="4"/>
    </row>
    <row r="955" spans="8:11" x14ac:dyDescent="0.25">
      <c r="H955" s="3"/>
      <c r="I955" s="3"/>
      <c r="J955" s="3"/>
      <c r="K955" s="4"/>
    </row>
    <row r="956" spans="8:11" x14ac:dyDescent="0.25">
      <c r="H956" s="3"/>
      <c r="I956" s="3"/>
      <c r="J956" s="3"/>
      <c r="K956" s="4"/>
    </row>
    <row r="957" spans="8:11" x14ac:dyDescent="0.25">
      <c r="H957" s="3"/>
      <c r="I957" s="3"/>
      <c r="J957" s="3"/>
      <c r="K957" s="4"/>
    </row>
    <row r="958" spans="8:11" x14ac:dyDescent="0.25">
      <c r="H958" s="3"/>
      <c r="I958" s="3"/>
      <c r="J958" s="3"/>
      <c r="K958" s="4"/>
    </row>
    <row r="959" spans="8:11" x14ac:dyDescent="0.25">
      <c r="H959" s="3"/>
      <c r="I959" s="3"/>
      <c r="J959" s="3"/>
      <c r="K959" s="4"/>
    </row>
    <row r="960" spans="8:11" x14ac:dyDescent="0.25">
      <c r="H960" s="3"/>
      <c r="I960" s="3"/>
      <c r="J960" s="3"/>
      <c r="K960" s="4"/>
    </row>
    <row r="961" spans="8:11" x14ac:dyDescent="0.25">
      <c r="H961" s="3"/>
      <c r="I961" s="3"/>
      <c r="J961" s="3"/>
      <c r="K961" s="4"/>
    </row>
    <row r="962" spans="8:11" x14ac:dyDescent="0.25">
      <c r="H962" s="3"/>
      <c r="I962" s="3"/>
      <c r="J962" s="3"/>
      <c r="K962" s="4"/>
    </row>
    <row r="963" spans="8:11" x14ac:dyDescent="0.25">
      <c r="H963" s="3"/>
      <c r="I963" s="3"/>
      <c r="J963" s="3"/>
      <c r="K963" s="4"/>
    </row>
    <row r="964" spans="8:11" x14ac:dyDescent="0.25">
      <c r="H964" s="3"/>
      <c r="I964" s="3"/>
      <c r="J964" s="3"/>
      <c r="K964" s="4"/>
    </row>
    <row r="965" spans="8:11" x14ac:dyDescent="0.25">
      <c r="H965" s="3"/>
      <c r="I965" s="3"/>
      <c r="J965" s="3"/>
      <c r="K965" s="4"/>
    </row>
    <row r="966" spans="8:11" x14ac:dyDescent="0.25">
      <c r="H966" s="3"/>
      <c r="I966" s="3"/>
      <c r="J966" s="3"/>
      <c r="K966" s="4"/>
    </row>
    <row r="967" spans="8:11" x14ac:dyDescent="0.25">
      <c r="H967" s="3"/>
      <c r="I967" s="3"/>
      <c r="J967" s="3"/>
      <c r="K967" s="4"/>
    </row>
    <row r="968" spans="8:11" x14ac:dyDescent="0.25">
      <c r="H968" s="3"/>
      <c r="I968" s="3"/>
      <c r="J968" s="3"/>
      <c r="K968" s="4"/>
    </row>
    <row r="969" spans="8:11" x14ac:dyDescent="0.25">
      <c r="H969" s="3"/>
      <c r="I969" s="3"/>
      <c r="J969" s="3"/>
      <c r="K969" s="4"/>
    </row>
    <row r="970" spans="8:11" x14ac:dyDescent="0.25">
      <c r="H970" s="3"/>
      <c r="I970" s="3"/>
      <c r="J970" s="3"/>
      <c r="K970" s="4"/>
    </row>
    <row r="971" spans="8:11" x14ac:dyDescent="0.25">
      <c r="H971" s="3"/>
      <c r="I971" s="3"/>
      <c r="J971" s="3"/>
      <c r="K971" s="4"/>
    </row>
    <row r="972" spans="8:11" x14ac:dyDescent="0.25">
      <c r="H972" s="3"/>
      <c r="I972" s="3"/>
      <c r="J972" s="3"/>
      <c r="K972" s="4"/>
    </row>
    <row r="973" spans="8:11" x14ac:dyDescent="0.25">
      <c r="H973" s="3"/>
      <c r="I973" s="3"/>
      <c r="J973" s="3"/>
      <c r="K973" s="4"/>
    </row>
    <row r="974" spans="8:11" x14ac:dyDescent="0.25">
      <c r="H974" s="3"/>
      <c r="I974" s="3"/>
      <c r="J974" s="3"/>
      <c r="K974" s="4"/>
    </row>
    <row r="975" spans="8:11" x14ac:dyDescent="0.25">
      <c r="H975" s="3"/>
      <c r="I975" s="3"/>
      <c r="J975" s="3"/>
      <c r="K975" s="4"/>
    </row>
    <row r="976" spans="8:11" x14ac:dyDescent="0.25">
      <c r="H976" s="3"/>
      <c r="I976" s="3"/>
      <c r="J976" s="3"/>
      <c r="K976" s="4"/>
    </row>
    <row r="977" spans="8:11" x14ac:dyDescent="0.25">
      <c r="H977" s="3"/>
      <c r="I977" s="3"/>
      <c r="J977" s="3"/>
      <c r="K977" s="4"/>
    </row>
    <row r="978" spans="8:11" x14ac:dyDescent="0.25">
      <c r="H978" s="3"/>
      <c r="I978" s="3"/>
      <c r="J978" s="3"/>
      <c r="K978" s="4"/>
    </row>
    <row r="979" spans="8:11" x14ac:dyDescent="0.25">
      <c r="H979" s="3"/>
      <c r="I979" s="3"/>
      <c r="J979" s="3"/>
      <c r="K979" s="4"/>
    </row>
    <row r="980" spans="8:11" x14ac:dyDescent="0.25">
      <c r="H980" s="3"/>
      <c r="I980" s="3"/>
      <c r="J980" s="3"/>
      <c r="K980" s="4"/>
    </row>
    <row r="981" spans="8:11" x14ac:dyDescent="0.25">
      <c r="H981" s="3"/>
      <c r="I981" s="3"/>
      <c r="J981" s="3"/>
      <c r="K981" s="4"/>
    </row>
    <row r="982" spans="8:11" x14ac:dyDescent="0.25">
      <c r="H982" s="3"/>
      <c r="I982" s="3"/>
      <c r="J982" s="3"/>
      <c r="K982" s="4"/>
    </row>
    <row r="983" spans="8:11" x14ac:dyDescent="0.25">
      <c r="H983" s="3"/>
      <c r="I983" s="3"/>
      <c r="J983" s="3"/>
      <c r="K983" s="4"/>
    </row>
    <row r="984" spans="8:11" x14ac:dyDescent="0.25">
      <c r="H984" s="3"/>
      <c r="I984" s="3"/>
      <c r="J984" s="3"/>
      <c r="K984" s="4"/>
    </row>
    <row r="985" spans="8:11" x14ac:dyDescent="0.25">
      <c r="H985" s="3"/>
      <c r="I985" s="3"/>
      <c r="J985" s="3"/>
      <c r="K985" s="4"/>
    </row>
    <row r="986" spans="8:11" x14ac:dyDescent="0.25">
      <c r="H986" s="3"/>
      <c r="I986" s="3"/>
      <c r="J986" s="3"/>
      <c r="K986" s="4"/>
    </row>
    <row r="987" spans="8:11" x14ac:dyDescent="0.25">
      <c r="H987" s="3"/>
      <c r="I987" s="3"/>
      <c r="J987" s="3"/>
      <c r="K987" s="4"/>
    </row>
    <row r="988" spans="8:11" x14ac:dyDescent="0.25">
      <c r="H988" s="3"/>
      <c r="I988" s="3"/>
      <c r="J988" s="3"/>
      <c r="K988" s="4"/>
    </row>
    <row r="989" spans="8:11" x14ac:dyDescent="0.25">
      <c r="H989" s="3"/>
      <c r="I989" s="3"/>
      <c r="J989" s="3"/>
      <c r="K989" s="4"/>
    </row>
    <row r="990" spans="8:11" x14ac:dyDescent="0.25">
      <c r="H990" s="3"/>
      <c r="I990" s="3"/>
      <c r="J990" s="3"/>
      <c r="K990" s="4"/>
    </row>
    <row r="991" spans="8:11" x14ac:dyDescent="0.25">
      <c r="H991" s="3"/>
      <c r="I991" s="3"/>
      <c r="J991" s="3"/>
      <c r="K991" s="4"/>
    </row>
    <row r="992" spans="8:11" x14ac:dyDescent="0.25">
      <c r="H992" s="3"/>
      <c r="I992" s="3"/>
      <c r="J992" s="3"/>
      <c r="K992" s="4"/>
    </row>
    <row r="993" spans="8:11" x14ac:dyDescent="0.25">
      <c r="H993" s="3"/>
      <c r="I993" s="3"/>
      <c r="J993" s="3"/>
      <c r="K993" s="4"/>
    </row>
    <row r="994" spans="8:11" x14ac:dyDescent="0.25">
      <c r="H994" s="3"/>
      <c r="I994" s="3"/>
      <c r="J994" s="3"/>
      <c r="K994" s="4"/>
    </row>
    <row r="995" spans="8:11" x14ac:dyDescent="0.25">
      <c r="H995" s="3"/>
      <c r="I995" s="3"/>
      <c r="J995" s="3"/>
      <c r="K995" s="4"/>
    </row>
    <row r="996" spans="8:11" x14ac:dyDescent="0.25">
      <c r="H996" s="3"/>
      <c r="I996" s="3"/>
      <c r="J996" s="3"/>
      <c r="K996" s="4"/>
    </row>
    <row r="997" spans="8:11" x14ac:dyDescent="0.25">
      <c r="H997" s="3"/>
      <c r="I997" s="3"/>
      <c r="J997" s="3"/>
      <c r="K997" s="4"/>
    </row>
    <row r="998" spans="8:11" x14ac:dyDescent="0.25">
      <c r="H998" s="3"/>
      <c r="I998" s="3"/>
      <c r="J998" s="3"/>
      <c r="K998" s="4"/>
    </row>
    <row r="999" spans="8:11" x14ac:dyDescent="0.25">
      <c r="H999" s="3"/>
      <c r="I999" s="3"/>
      <c r="J999" s="3"/>
      <c r="K999" s="4"/>
    </row>
    <row r="1000" spans="8:11" x14ac:dyDescent="0.25">
      <c r="H1000" s="3"/>
      <c r="I1000" s="3"/>
      <c r="J1000" s="3"/>
      <c r="K1000" s="4"/>
    </row>
    <row r="1001" spans="8:11" x14ac:dyDescent="0.25">
      <c r="H1001" s="3"/>
      <c r="I1001" s="3"/>
      <c r="J1001" s="3"/>
      <c r="K1001" s="4"/>
    </row>
    <row r="1002" spans="8:11" x14ac:dyDescent="0.25">
      <c r="H1002" s="3"/>
      <c r="I1002" s="3"/>
      <c r="J1002" s="3"/>
      <c r="K1002" s="4"/>
    </row>
    <row r="1003" spans="8:11" x14ac:dyDescent="0.25">
      <c r="H1003" s="3"/>
      <c r="I1003" s="3"/>
      <c r="J1003" s="3"/>
      <c r="K1003" s="4"/>
    </row>
    <row r="1004" spans="8:11" x14ac:dyDescent="0.25">
      <c r="H1004" s="3"/>
      <c r="I1004" s="3"/>
      <c r="J1004" s="3"/>
      <c r="K1004" s="4"/>
    </row>
    <row r="1005" spans="8:11" x14ac:dyDescent="0.25">
      <c r="H1005" s="3"/>
      <c r="I1005" s="3"/>
      <c r="J1005" s="3"/>
      <c r="K1005" s="4"/>
    </row>
    <row r="1006" spans="8:11" x14ac:dyDescent="0.25">
      <c r="H1006" s="3"/>
      <c r="I1006" s="3"/>
      <c r="J1006" s="3"/>
      <c r="K1006" s="4"/>
    </row>
    <row r="1007" spans="8:11" x14ac:dyDescent="0.25">
      <c r="H1007" s="3"/>
      <c r="I1007" s="3"/>
      <c r="J1007" s="3"/>
      <c r="K1007" s="4"/>
    </row>
    <row r="1008" spans="8:11" x14ac:dyDescent="0.25">
      <c r="H1008" s="3"/>
      <c r="I1008" s="3"/>
      <c r="J1008" s="3"/>
      <c r="K1008" s="4"/>
    </row>
    <row r="1009" spans="8:11" x14ac:dyDescent="0.25">
      <c r="H1009" s="3"/>
      <c r="I1009" s="3"/>
      <c r="J1009" s="3"/>
      <c r="K1009" s="4"/>
    </row>
    <row r="1010" spans="8:11" x14ac:dyDescent="0.25">
      <c r="H1010" s="3"/>
      <c r="I1010" s="3"/>
      <c r="J1010" s="3"/>
      <c r="K1010" s="4"/>
    </row>
    <row r="1011" spans="8:11" x14ac:dyDescent="0.25">
      <c r="H1011" s="3"/>
      <c r="I1011" s="3"/>
      <c r="J1011" s="3"/>
      <c r="K1011" s="4"/>
    </row>
    <row r="1012" spans="8:11" x14ac:dyDescent="0.25">
      <c r="H1012" s="3"/>
      <c r="I1012" s="3"/>
      <c r="J1012" s="3"/>
      <c r="K1012" s="4"/>
    </row>
    <row r="1013" spans="8:11" x14ac:dyDescent="0.25">
      <c r="H1013" s="3"/>
      <c r="I1013" s="3"/>
      <c r="J1013" s="3"/>
      <c r="K1013" s="4"/>
    </row>
    <row r="1014" spans="8:11" x14ac:dyDescent="0.25">
      <c r="H1014" s="3"/>
      <c r="I1014" s="3"/>
      <c r="J1014" s="3"/>
      <c r="K1014" s="4"/>
    </row>
    <row r="1015" spans="8:11" x14ac:dyDescent="0.25">
      <c r="H1015" s="3"/>
      <c r="I1015" s="3"/>
      <c r="J1015" s="3"/>
      <c r="K1015" s="4"/>
    </row>
    <row r="1016" spans="8:11" x14ac:dyDescent="0.25">
      <c r="H1016" s="3"/>
      <c r="I1016" s="3"/>
      <c r="J1016" s="3"/>
      <c r="K1016" s="4"/>
    </row>
    <row r="1017" spans="8:11" x14ac:dyDescent="0.25">
      <c r="H1017" s="3"/>
      <c r="I1017" s="3"/>
      <c r="J1017" s="3"/>
      <c r="K1017" s="4"/>
    </row>
    <row r="1018" spans="8:11" x14ac:dyDescent="0.25">
      <c r="H1018" s="3"/>
      <c r="I1018" s="3"/>
      <c r="J1018" s="3"/>
      <c r="K1018" s="4"/>
    </row>
    <row r="1019" spans="8:11" x14ac:dyDescent="0.25">
      <c r="H1019" s="3"/>
      <c r="I1019" s="3"/>
      <c r="J1019" s="3"/>
      <c r="K1019" s="4"/>
    </row>
    <row r="1020" spans="8:11" x14ac:dyDescent="0.25">
      <c r="H1020" s="3"/>
      <c r="I1020" s="3"/>
      <c r="J1020" s="3"/>
      <c r="K1020" s="4"/>
    </row>
    <row r="1021" spans="8:11" x14ac:dyDescent="0.25">
      <c r="H1021" s="3"/>
      <c r="I1021" s="3"/>
      <c r="J1021" s="3"/>
      <c r="K1021" s="4"/>
    </row>
    <row r="1022" spans="8:11" x14ac:dyDescent="0.25">
      <c r="H1022" s="3"/>
      <c r="I1022" s="3"/>
      <c r="J1022" s="3"/>
      <c r="K1022" s="4"/>
    </row>
    <row r="1023" spans="8:11" x14ac:dyDescent="0.25">
      <c r="H1023" s="3"/>
      <c r="I1023" s="3"/>
      <c r="J1023" s="3"/>
      <c r="K1023" s="4"/>
    </row>
    <row r="1024" spans="8:11" x14ac:dyDescent="0.25">
      <c r="H1024" s="3"/>
      <c r="I1024" s="3"/>
      <c r="J1024" s="3"/>
      <c r="K1024" s="4"/>
    </row>
    <row r="1025" spans="8:11" x14ac:dyDescent="0.25">
      <c r="H1025" s="3"/>
      <c r="I1025" s="3"/>
      <c r="J1025" s="3"/>
      <c r="K1025" s="4"/>
    </row>
    <row r="1026" spans="8:11" x14ac:dyDescent="0.25">
      <c r="H1026" s="3"/>
      <c r="I1026" s="3"/>
      <c r="J1026" s="3"/>
      <c r="K1026" s="4"/>
    </row>
    <row r="1027" spans="8:11" x14ac:dyDescent="0.25">
      <c r="H1027" s="3"/>
      <c r="I1027" s="3"/>
      <c r="J1027" s="3"/>
      <c r="K1027" s="4"/>
    </row>
    <row r="1028" spans="8:11" x14ac:dyDescent="0.25">
      <c r="H1028" s="3"/>
      <c r="I1028" s="3"/>
      <c r="J1028" s="3"/>
      <c r="K1028" s="4"/>
    </row>
    <row r="1029" spans="8:11" x14ac:dyDescent="0.25">
      <c r="H1029" s="3"/>
      <c r="I1029" s="3"/>
      <c r="J1029" s="3"/>
      <c r="K1029" s="4"/>
    </row>
    <row r="1030" spans="8:11" x14ac:dyDescent="0.25">
      <c r="H1030" s="3"/>
      <c r="I1030" s="3"/>
      <c r="J1030" s="3"/>
      <c r="K1030" s="4"/>
    </row>
    <row r="1031" spans="8:11" x14ac:dyDescent="0.25">
      <c r="H1031" s="3"/>
      <c r="I1031" s="3"/>
      <c r="J1031" s="3"/>
      <c r="K1031" s="4"/>
    </row>
    <row r="1032" spans="8:11" x14ac:dyDescent="0.25">
      <c r="H1032" s="3"/>
      <c r="I1032" s="3"/>
      <c r="J1032" s="3"/>
      <c r="K1032" s="4"/>
    </row>
    <row r="1033" spans="8:11" x14ac:dyDescent="0.25">
      <c r="H1033" s="3"/>
      <c r="I1033" s="3"/>
      <c r="J1033" s="3"/>
      <c r="K1033" s="4"/>
    </row>
    <row r="1034" spans="8:11" x14ac:dyDescent="0.25">
      <c r="H1034" s="3"/>
      <c r="I1034" s="3"/>
      <c r="J1034" s="3"/>
      <c r="K1034" s="4"/>
    </row>
    <row r="1035" spans="8:11" x14ac:dyDescent="0.25">
      <c r="H1035" s="3"/>
      <c r="I1035" s="3"/>
      <c r="J1035" s="3"/>
      <c r="K1035" s="4"/>
    </row>
    <row r="1036" spans="8:11" x14ac:dyDescent="0.25">
      <c r="H1036" s="3"/>
      <c r="I1036" s="3"/>
      <c r="J1036" s="3"/>
      <c r="K1036" s="4"/>
    </row>
    <row r="1037" spans="8:11" x14ac:dyDescent="0.25">
      <c r="H1037" s="3"/>
      <c r="I1037" s="3"/>
      <c r="J1037" s="3"/>
      <c r="K1037" s="4"/>
    </row>
    <row r="1038" spans="8:11" x14ac:dyDescent="0.25">
      <c r="H1038" s="3"/>
      <c r="I1038" s="3"/>
      <c r="J1038" s="3"/>
      <c r="K1038" s="4"/>
    </row>
    <row r="1039" spans="8:11" x14ac:dyDescent="0.25">
      <c r="H1039" s="3"/>
      <c r="I1039" s="3"/>
      <c r="J1039" s="3"/>
      <c r="K1039" s="4"/>
    </row>
    <row r="1040" spans="8:11" x14ac:dyDescent="0.25">
      <c r="H1040" s="3"/>
      <c r="I1040" s="3"/>
      <c r="J1040" s="3"/>
      <c r="K1040" s="4"/>
    </row>
    <row r="1041" spans="8:11" x14ac:dyDescent="0.25">
      <c r="H1041" s="3"/>
      <c r="I1041" s="3"/>
      <c r="J1041" s="3"/>
      <c r="K1041" s="4"/>
    </row>
    <row r="1042" spans="8:11" x14ac:dyDescent="0.25">
      <c r="H1042" s="3"/>
      <c r="I1042" s="3"/>
      <c r="J1042" s="3"/>
      <c r="K1042" s="4"/>
    </row>
    <row r="1043" spans="8:11" x14ac:dyDescent="0.25">
      <c r="H1043" s="3"/>
      <c r="I1043" s="3"/>
      <c r="J1043" s="3"/>
      <c r="K1043" s="4"/>
    </row>
    <row r="1044" spans="8:11" x14ac:dyDescent="0.25">
      <c r="H1044" s="3"/>
      <c r="I1044" s="3"/>
      <c r="J1044" s="3"/>
      <c r="K1044" s="4"/>
    </row>
    <row r="1045" spans="8:11" x14ac:dyDescent="0.25">
      <c r="H1045" s="3"/>
      <c r="I1045" s="3"/>
      <c r="J1045" s="3"/>
      <c r="K1045" s="4"/>
    </row>
    <row r="1046" spans="8:11" x14ac:dyDescent="0.25">
      <c r="H1046" s="3"/>
      <c r="I1046" s="3"/>
      <c r="J1046" s="3"/>
      <c r="K1046" s="4"/>
    </row>
    <row r="1047" spans="8:11" x14ac:dyDescent="0.25">
      <c r="H1047" s="3"/>
      <c r="I1047" s="3"/>
      <c r="J1047" s="3"/>
      <c r="K1047" s="4"/>
    </row>
    <row r="1048" spans="8:11" x14ac:dyDescent="0.25">
      <c r="H1048" s="3"/>
      <c r="I1048" s="3"/>
      <c r="J1048" s="3"/>
      <c r="K1048" s="4"/>
    </row>
    <row r="1049" spans="8:11" x14ac:dyDescent="0.25">
      <c r="H1049" s="3"/>
      <c r="I1049" s="3"/>
      <c r="J1049" s="3"/>
      <c r="K1049" s="4"/>
    </row>
    <row r="1050" spans="8:11" x14ac:dyDescent="0.25">
      <c r="H1050" s="3"/>
      <c r="I1050" s="3"/>
      <c r="J1050" s="3"/>
      <c r="K1050" s="4"/>
    </row>
    <row r="1051" spans="8:11" x14ac:dyDescent="0.25">
      <c r="H1051" s="3"/>
      <c r="I1051" s="3"/>
      <c r="J1051" s="3"/>
      <c r="K1051" s="4"/>
    </row>
    <row r="1052" spans="8:11" x14ac:dyDescent="0.25">
      <c r="H1052" s="3"/>
      <c r="I1052" s="3"/>
      <c r="J1052" s="3"/>
      <c r="K1052" s="4"/>
    </row>
    <row r="1053" spans="8:11" x14ac:dyDescent="0.25">
      <c r="H1053" s="3"/>
      <c r="I1053" s="3"/>
      <c r="J1053" s="3"/>
      <c r="K1053" s="4"/>
    </row>
    <row r="1054" spans="8:11" x14ac:dyDescent="0.25">
      <c r="H1054" s="3"/>
      <c r="I1054" s="3"/>
      <c r="J1054" s="3"/>
      <c r="K1054" s="4"/>
    </row>
    <row r="1055" spans="8:11" x14ac:dyDescent="0.25">
      <c r="H1055" s="3"/>
      <c r="I1055" s="3"/>
      <c r="J1055" s="3"/>
      <c r="K1055" s="4"/>
    </row>
    <row r="1056" spans="8:11" x14ac:dyDescent="0.25">
      <c r="H1056" s="3"/>
      <c r="I1056" s="3"/>
      <c r="J1056" s="3"/>
      <c r="K1056" s="4"/>
    </row>
    <row r="1057" spans="8:11" x14ac:dyDescent="0.25">
      <c r="H1057" s="3"/>
      <c r="I1057" s="3"/>
      <c r="J1057" s="3"/>
      <c r="K1057" s="4"/>
    </row>
    <row r="1058" spans="8:11" x14ac:dyDescent="0.25">
      <c r="H1058" s="3"/>
      <c r="I1058" s="3"/>
      <c r="J1058" s="3"/>
      <c r="K1058" s="4"/>
    </row>
    <row r="1059" spans="8:11" x14ac:dyDescent="0.25">
      <c r="H1059" s="3"/>
      <c r="I1059" s="3"/>
      <c r="J1059" s="3"/>
      <c r="K1059" s="4"/>
    </row>
    <row r="1060" spans="8:11" x14ac:dyDescent="0.25">
      <c r="H1060" s="3"/>
      <c r="I1060" s="3"/>
      <c r="J1060" s="3"/>
      <c r="K1060" s="4"/>
    </row>
    <row r="1061" spans="8:11" x14ac:dyDescent="0.25">
      <c r="H1061" s="3"/>
      <c r="I1061" s="3"/>
      <c r="J1061" s="3"/>
      <c r="K1061" s="4"/>
    </row>
    <row r="1062" spans="8:11" x14ac:dyDescent="0.25">
      <c r="H1062" s="3"/>
      <c r="I1062" s="3"/>
      <c r="J1062" s="3"/>
      <c r="K1062" s="4"/>
    </row>
    <row r="1063" spans="8:11" x14ac:dyDescent="0.25">
      <c r="H1063" s="3"/>
      <c r="I1063" s="3"/>
      <c r="J1063" s="3"/>
      <c r="K1063" s="4"/>
    </row>
    <row r="1064" spans="8:11" x14ac:dyDescent="0.25">
      <c r="H1064" s="3"/>
      <c r="I1064" s="3"/>
      <c r="J1064" s="3"/>
      <c r="K1064" s="4"/>
    </row>
    <row r="1065" spans="8:11" x14ac:dyDescent="0.25">
      <c r="H1065" s="3"/>
      <c r="I1065" s="3"/>
      <c r="J1065" s="3"/>
      <c r="K1065" s="4"/>
    </row>
    <row r="1066" spans="8:11" x14ac:dyDescent="0.25">
      <c r="H1066" s="3"/>
      <c r="I1066" s="3"/>
      <c r="J1066" s="3"/>
      <c r="K1066" s="4"/>
    </row>
    <row r="1067" spans="8:11" x14ac:dyDescent="0.25">
      <c r="H1067" s="3"/>
      <c r="I1067" s="3"/>
      <c r="J1067" s="3"/>
      <c r="K1067" s="4"/>
    </row>
    <row r="1068" spans="8:11" x14ac:dyDescent="0.25">
      <c r="H1068" s="3"/>
      <c r="I1068" s="3"/>
      <c r="J1068" s="3"/>
      <c r="K1068" s="4"/>
    </row>
    <row r="1069" spans="8:11" x14ac:dyDescent="0.25">
      <c r="H1069" s="3"/>
      <c r="I1069" s="3"/>
      <c r="J1069" s="3"/>
      <c r="K1069" s="4"/>
    </row>
    <row r="1070" spans="8:11" x14ac:dyDescent="0.25">
      <c r="H1070" s="3"/>
      <c r="I1070" s="3"/>
      <c r="J1070" s="3"/>
      <c r="K1070" s="4"/>
    </row>
    <row r="1071" spans="8:11" x14ac:dyDescent="0.25">
      <c r="H1071" s="3"/>
      <c r="I1071" s="3"/>
      <c r="J1071" s="3"/>
      <c r="K1071" s="4"/>
    </row>
    <row r="1072" spans="8:11" x14ac:dyDescent="0.25">
      <c r="H1072" s="3"/>
      <c r="I1072" s="3"/>
      <c r="J1072" s="3"/>
      <c r="K1072" s="4"/>
    </row>
    <row r="1073" spans="8:11" x14ac:dyDescent="0.25">
      <c r="H1073" s="3"/>
      <c r="I1073" s="3"/>
      <c r="J1073" s="3"/>
      <c r="K1073" s="4"/>
    </row>
    <row r="1074" spans="8:11" x14ac:dyDescent="0.25">
      <c r="H1074" s="3"/>
      <c r="I1074" s="3"/>
      <c r="J1074" s="3"/>
      <c r="K1074" s="4"/>
    </row>
    <row r="1075" spans="8:11" x14ac:dyDescent="0.25">
      <c r="H1075" s="3"/>
      <c r="I1075" s="3"/>
      <c r="J1075" s="3"/>
      <c r="K1075" s="4"/>
    </row>
    <row r="1076" spans="8:11" x14ac:dyDescent="0.25">
      <c r="H1076" s="3"/>
      <c r="I1076" s="3"/>
      <c r="J1076" s="3"/>
      <c r="K1076" s="4"/>
    </row>
    <row r="1077" spans="8:11" x14ac:dyDescent="0.25">
      <c r="H1077" s="3"/>
      <c r="I1077" s="3"/>
      <c r="J1077" s="3"/>
      <c r="K1077" s="4"/>
    </row>
    <row r="1078" spans="8:11" x14ac:dyDescent="0.25">
      <c r="H1078" s="3"/>
      <c r="I1078" s="3"/>
      <c r="J1078" s="3"/>
      <c r="K1078" s="4"/>
    </row>
    <row r="1079" spans="8:11" x14ac:dyDescent="0.25">
      <c r="H1079" s="3"/>
      <c r="I1079" s="3"/>
      <c r="J1079" s="3"/>
      <c r="K1079" s="4"/>
    </row>
    <row r="1080" spans="8:11" x14ac:dyDescent="0.25">
      <c r="H1080" s="3"/>
      <c r="I1080" s="3"/>
      <c r="J1080" s="3"/>
      <c r="K1080" s="4"/>
    </row>
    <row r="1081" spans="8:11" x14ac:dyDescent="0.25">
      <c r="H1081" s="3"/>
      <c r="I1081" s="3"/>
      <c r="J1081" s="3"/>
      <c r="K1081" s="4"/>
    </row>
    <row r="1082" spans="8:11" x14ac:dyDescent="0.25">
      <c r="H1082" s="3"/>
      <c r="I1082" s="3"/>
      <c r="J1082" s="3"/>
      <c r="K1082" s="4"/>
    </row>
    <row r="1083" spans="8:11" x14ac:dyDescent="0.25">
      <c r="H1083" s="3"/>
      <c r="I1083" s="3"/>
      <c r="J1083" s="3"/>
      <c r="K1083" s="4"/>
    </row>
    <row r="1084" spans="8:11" x14ac:dyDescent="0.25">
      <c r="H1084" s="3"/>
      <c r="I1084" s="3"/>
      <c r="J1084" s="3"/>
      <c r="K1084" s="4"/>
    </row>
    <row r="1085" spans="8:11" x14ac:dyDescent="0.25">
      <c r="H1085" s="3"/>
      <c r="I1085" s="3"/>
      <c r="J1085" s="3"/>
      <c r="K1085" s="4"/>
    </row>
    <row r="1086" spans="8:11" x14ac:dyDescent="0.25">
      <c r="H1086" s="3"/>
      <c r="I1086" s="3"/>
      <c r="J1086" s="3"/>
      <c r="K1086" s="4"/>
    </row>
    <row r="1087" spans="8:11" x14ac:dyDescent="0.25">
      <c r="H1087" s="3"/>
      <c r="I1087" s="3"/>
      <c r="J1087" s="3"/>
      <c r="K1087" s="4"/>
    </row>
    <row r="1088" spans="8:11" x14ac:dyDescent="0.25">
      <c r="H1088" s="3"/>
      <c r="I1088" s="3"/>
      <c r="J1088" s="3"/>
      <c r="K1088" s="4"/>
    </row>
    <row r="1089" spans="8:11" x14ac:dyDescent="0.25">
      <c r="H1089" s="3"/>
      <c r="I1089" s="3"/>
      <c r="J1089" s="3"/>
      <c r="K1089" s="4"/>
    </row>
    <row r="1090" spans="8:11" x14ac:dyDescent="0.25">
      <c r="H1090" s="3"/>
      <c r="I1090" s="3"/>
      <c r="J1090" s="3"/>
      <c r="K1090" s="4"/>
    </row>
    <row r="1091" spans="8:11" x14ac:dyDescent="0.25">
      <c r="H1091" s="3"/>
      <c r="I1091" s="3"/>
      <c r="J1091" s="3"/>
      <c r="K1091" s="4"/>
    </row>
    <row r="1092" spans="8:11" x14ac:dyDescent="0.25">
      <c r="H1092" s="3"/>
      <c r="I1092" s="3"/>
      <c r="J1092" s="3"/>
      <c r="K1092" s="4"/>
    </row>
    <row r="1093" spans="8:11" x14ac:dyDescent="0.25">
      <c r="H1093" s="3"/>
      <c r="I1093" s="3"/>
      <c r="J1093" s="3"/>
      <c r="K1093" s="4"/>
    </row>
    <row r="1094" spans="8:11" x14ac:dyDescent="0.25">
      <c r="H1094" s="3"/>
      <c r="I1094" s="3"/>
      <c r="J1094" s="3"/>
      <c r="K1094" s="4"/>
    </row>
    <row r="1095" spans="8:11" x14ac:dyDescent="0.25">
      <c r="H1095" s="3"/>
      <c r="I1095" s="3"/>
      <c r="J1095" s="3"/>
      <c r="K1095" s="4"/>
    </row>
    <row r="1096" spans="8:11" x14ac:dyDescent="0.25">
      <c r="H1096" s="3"/>
      <c r="I1096" s="3"/>
      <c r="J1096" s="3"/>
      <c r="K1096" s="4"/>
    </row>
    <row r="1097" spans="8:11" x14ac:dyDescent="0.25">
      <c r="H1097" s="3"/>
      <c r="I1097" s="3"/>
      <c r="J1097" s="3"/>
      <c r="K1097" s="4"/>
    </row>
    <row r="1098" spans="8:11" x14ac:dyDescent="0.25">
      <c r="H1098" s="3"/>
      <c r="I1098" s="3"/>
      <c r="J1098" s="3"/>
      <c r="K1098" s="4"/>
    </row>
    <row r="1099" spans="8:11" x14ac:dyDescent="0.25">
      <c r="H1099" s="3"/>
      <c r="I1099" s="3"/>
      <c r="J1099" s="3"/>
      <c r="K1099" s="4"/>
    </row>
    <row r="1100" spans="8:11" x14ac:dyDescent="0.25">
      <c r="H1100" s="3"/>
      <c r="I1100" s="3"/>
      <c r="J1100" s="3"/>
      <c r="K1100" s="4"/>
    </row>
    <row r="1101" spans="8:11" x14ac:dyDescent="0.25">
      <c r="H1101" s="3"/>
      <c r="I1101" s="3"/>
      <c r="J1101" s="3"/>
      <c r="K1101" s="4"/>
    </row>
    <row r="1102" spans="8:11" x14ac:dyDescent="0.25">
      <c r="H1102" s="3"/>
      <c r="I1102" s="3"/>
      <c r="J1102" s="3"/>
      <c r="K1102" s="4"/>
    </row>
    <row r="1103" spans="8:11" x14ac:dyDescent="0.25">
      <c r="H1103" s="3"/>
      <c r="I1103" s="3"/>
      <c r="J1103" s="3"/>
      <c r="K1103" s="4"/>
    </row>
    <row r="1104" spans="8:11" x14ac:dyDescent="0.25">
      <c r="H1104" s="3"/>
      <c r="I1104" s="3"/>
      <c r="J1104" s="3"/>
      <c r="K1104" s="4"/>
    </row>
    <row r="1105" spans="8:11" x14ac:dyDescent="0.25">
      <c r="H1105" s="3"/>
      <c r="I1105" s="3"/>
      <c r="J1105" s="3"/>
      <c r="K1105" s="4"/>
    </row>
    <row r="1106" spans="8:11" x14ac:dyDescent="0.25">
      <c r="H1106" s="3"/>
      <c r="I1106" s="3"/>
      <c r="J1106" s="3"/>
      <c r="K1106" s="4"/>
    </row>
    <row r="1107" spans="8:11" x14ac:dyDescent="0.25">
      <c r="H1107" s="3"/>
      <c r="I1107" s="3"/>
      <c r="J1107" s="3"/>
      <c r="K1107" s="4"/>
    </row>
    <row r="1108" spans="8:11" x14ac:dyDescent="0.25">
      <c r="H1108" s="3"/>
      <c r="I1108" s="3"/>
      <c r="J1108" s="3"/>
      <c r="K1108" s="4"/>
    </row>
    <row r="1109" spans="8:11" x14ac:dyDescent="0.25">
      <c r="H1109" s="3"/>
      <c r="I1109" s="3"/>
      <c r="J1109" s="3"/>
      <c r="K1109" s="4"/>
    </row>
    <row r="1110" spans="8:11" x14ac:dyDescent="0.25">
      <c r="H1110" s="3"/>
      <c r="I1110" s="3"/>
      <c r="J1110" s="3"/>
      <c r="K1110" s="4"/>
    </row>
    <row r="1111" spans="8:11" x14ac:dyDescent="0.25">
      <c r="H1111" s="3"/>
      <c r="I1111" s="3"/>
      <c r="J1111" s="3"/>
      <c r="K1111" s="4"/>
    </row>
    <row r="1112" spans="8:11" x14ac:dyDescent="0.25">
      <c r="H1112" s="3"/>
      <c r="I1112" s="3"/>
      <c r="J1112" s="3"/>
      <c r="K1112" s="4"/>
    </row>
    <row r="1113" spans="8:11" x14ac:dyDescent="0.25">
      <c r="H1113" s="3"/>
      <c r="I1113" s="3"/>
      <c r="J1113" s="3"/>
      <c r="K1113" s="4"/>
    </row>
    <row r="1114" spans="8:11" x14ac:dyDescent="0.25">
      <c r="H1114" s="3"/>
      <c r="I1114" s="3"/>
      <c r="J1114" s="3"/>
      <c r="K1114" s="4"/>
    </row>
    <row r="1115" spans="8:11" x14ac:dyDescent="0.25">
      <c r="H1115" s="3"/>
      <c r="I1115" s="3"/>
      <c r="J1115" s="3"/>
      <c r="K1115" s="4"/>
    </row>
    <row r="1116" spans="8:11" x14ac:dyDescent="0.25">
      <c r="H1116" s="3"/>
      <c r="I1116" s="3"/>
      <c r="J1116" s="3"/>
      <c r="K1116" s="4"/>
    </row>
    <row r="1117" spans="8:11" x14ac:dyDescent="0.25">
      <c r="H1117" s="3"/>
      <c r="I1117" s="3"/>
      <c r="J1117" s="3"/>
      <c r="K1117" s="4"/>
    </row>
    <row r="1118" spans="8:11" x14ac:dyDescent="0.25">
      <c r="H1118" s="3"/>
      <c r="I1118" s="3"/>
      <c r="J1118" s="3"/>
      <c r="K1118" s="4"/>
    </row>
    <row r="1119" spans="8:11" x14ac:dyDescent="0.25">
      <c r="H1119" s="3"/>
      <c r="I1119" s="3"/>
      <c r="J1119" s="3"/>
      <c r="K1119" s="4"/>
    </row>
    <row r="1120" spans="8:11" x14ac:dyDescent="0.25">
      <c r="H1120" s="3"/>
      <c r="I1120" s="3"/>
      <c r="J1120" s="3"/>
      <c r="K1120" s="4"/>
    </row>
    <row r="1121" spans="8:11" x14ac:dyDescent="0.25">
      <c r="H1121" s="3"/>
      <c r="I1121" s="3"/>
      <c r="J1121" s="3"/>
      <c r="K1121" s="4"/>
    </row>
    <row r="1122" spans="8:11" x14ac:dyDescent="0.25">
      <c r="H1122" s="3"/>
      <c r="I1122" s="3"/>
      <c r="J1122" s="3"/>
      <c r="K1122" s="4"/>
    </row>
    <row r="1123" spans="8:11" x14ac:dyDescent="0.25">
      <c r="H1123" s="3"/>
      <c r="I1123" s="3"/>
      <c r="J1123" s="3"/>
      <c r="K1123" s="4"/>
    </row>
    <row r="1124" spans="8:11" x14ac:dyDescent="0.25">
      <c r="H1124" s="3"/>
      <c r="I1124" s="3"/>
      <c r="J1124" s="3"/>
      <c r="K1124" s="4"/>
    </row>
    <row r="1125" spans="8:11" x14ac:dyDescent="0.25">
      <c r="H1125" s="3"/>
      <c r="I1125" s="3"/>
      <c r="J1125" s="3"/>
      <c r="K1125" s="4"/>
    </row>
    <row r="1126" spans="8:11" x14ac:dyDescent="0.25">
      <c r="H1126" s="3"/>
      <c r="I1126" s="3"/>
      <c r="J1126" s="3"/>
      <c r="K1126" s="4"/>
    </row>
    <row r="1127" spans="8:11" x14ac:dyDescent="0.25">
      <c r="H1127" s="3"/>
      <c r="I1127" s="3"/>
      <c r="J1127" s="3"/>
      <c r="K1127" s="4"/>
    </row>
    <row r="1128" spans="8:11" x14ac:dyDescent="0.25">
      <c r="H1128" s="3"/>
      <c r="I1128" s="3"/>
      <c r="J1128" s="3"/>
      <c r="K1128" s="4"/>
    </row>
    <row r="1129" spans="8:11" x14ac:dyDescent="0.25">
      <c r="H1129" s="3"/>
      <c r="I1129" s="3"/>
      <c r="J1129" s="3"/>
      <c r="K1129" s="4"/>
    </row>
    <row r="1130" spans="8:11" x14ac:dyDescent="0.25">
      <c r="H1130" s="3"/>
      <c r="I1130" s="3"/>
      <c r="J1130" s="3"/>
      <c r="K1130" s="4"/>
    </row>
    <row r="1131" spans="8:11" x14ac:dyDescent="0.25">
      <c r="H1131" s="3"/>
      <c r="I1131" s="3"/>
      <c r="J1131" s="3"/>
      <c r="K1131" s="4"/>
    </row>
    <row r="1132" spans="8:11" x14ac:dyDescent="0.25">
      <c r="H1132" s="3"/>
      <c r="I1132" s="3"/>
      <c r="J1132" s="3"/>
      <c r="K1132" s="4"/>
    </row>
    <row r="1133" spans="8:11" x14ac:dyDescent="0.25">
      <c r="H1133" s="3"/>
      <c r="I1133" s="3"/>
      <c r="J1133" s="3"/>
      <c r="K1133" s="4"/>
    </row>
    <row r="1134" spans="8:11" x14ac:dyDescent="0.25">
      <c r="H1134" s="3"/>
      <c r="I1134" s="3"/>
      <c r="J1134" s="3"/>
      <c r="K1134" s="4"/>
    </row>
    <row r="1135" spans="8:11" x14ac:dyDescent="0.25">
      <c r="H1135" s="3"/>
      <c r="I1135" s="3"/>
      <c r="J1135" s="3"/>
      <c r="K1135" s="4"/>
    </row>
    <row r="1136" spans="8:11" x14ac:dyDescent="0.25">
      <c r="H1136" s="3"/>
      <c r="I1136" s="3"/>
      <c r="J1136" s="3"/>
      <c r="K1136" s="4"/>
    </row>
    <row r="1137" spans="8:11" x14ac:dyDescent="0.25">
      <c r="H1137" s="3"/>
      <c r="I1137" s="3"/>
      <c r="J1137" s="3"/>
      <c r="K1137" s="4"/>
    </row>
    <row r="1138" spans="8:11" x14ac:dyDescent="0.25">
      <c r="H1138" s="3"/>
      <c r="I1138" s="3"/>
      <c r="J1138" s="3"/>
      <c r="K1138" s="4"/>
    </row>
    <row r="1139" spans="8:11" x14ac:dyDescent="0.25">
      <c r="H1139" s="3"/>
      <c r="I1139" s="3"/>
      <c r="J1139" s="3"/>
      <c r="K1139" s="4"/>
    </row>
    <row r="1140" spans="8:11" x14ac:dyDescent="0.25">
      <c r="H1140" s="3"/>
      <c r="I1140" s="3"/>
      <c r="J1140" s="3"/>
      <c r="K1140" s="4"/>
    </row>
    <row r="1141" spans="8:11" x14ac:dyDescent="0.25">
      <c r="H1141" s="3"/>
      <c r="I1141" s="3"/>
      <c r="J1141" s="3"/>
      <c r="K1141" s="4"/>
    </row>
    <row r="1142" spans="8:11" x14ac:dyDescent="0.25">
      <c r="H1142" s="3"/>
      <c r="I1142" s="3"/>
      <c r="J1142" s="3"/>
      <c r="K1142" s="4"/>
    </row>
    <row r="1143" spans="8:11" x14ac:dyDescent="0.25">
      <c r="H1143" s="3"/>
      <c r="I1143" s="3"/>
      <c r="J1143" s="3"/>
      <c r="K1143" s="4"/>
    </row>
    <row r="1144" spans="8:11" x14ac:dyDescent="0.25">
      <c r="H1144" s="3"/>
      <c r="I1144" s="3"/>
      <c r="J1144" s="3"/>
      <c r="K1144" s="4"/>
    </row>
    <row r="1145" spans="8:11" x14ac:dyDescent="0.25">
      <c r="H1145" s="3"/>
      <c r="I1145" s="3"/>
      <c r="J1145" s="3"/>
      <c r="K1145" s="4"/>
    </row>
    <row r="1146" spans="8:11" x14ac:dyDescent="0.25">
      <c r="H1146" s="3"/>
      <c r="I1146" s="3"/>
      <c r="J1146" s="3"/>
      <c r="K1146" s="4"/>
    </row>
    <row r="1147" spans="8:11" x14ac:dyDescent="0.25">
      <c r="H1147" s="3"/>
      <c r="I1147" s="3"/>
      <c r="J1147" s="3"/>
      <c r="K1147" s="4"/>
    </row>
    <row r="1148" spans="8:11" x14ac:dyDescent="0.25">
      <c r="H1148" s="3"/>
      <c r="I1148" s="3"/>
      <c r="J1148" s="3"/>
      <c r="K1148" s="4"/>
    </row>
    <row r="1149" spans="8:11" x14ac:dyDescent="0.25">
      <c r="H1149" s="3"/>
      <c r="I1149" s="3"/>
      <c r="J1149" s="3"/>
      <c r="K1149" s="4"/>
    </row>
    <row r="1150" spans="8:11" x14ac:dyDescent="0.25">
      <c r="H1150" s="3"/>
      <c r="I1150" s="3"/>
      <c r="J1150" s="3"/>
      <c r="K1150" s="4"/>
    </row>
    <row r="1151" spans="8:11" x14ac:dyDescent="0.25">
      <c r="H1151" s="3"/>
      <c r="I1151" s="3"/>
      <c r="J1151" s="3"/>
      <c r="K1151" s="4"/>
    </row>
    <row r="1152" spans="8:11" x14ac:dyDescent="0.25">
      <c r="H1152" s="3"/>
      <c r="I1152" s="3"/>
      <c r="J1152" s="3"/>
      <c r="K1152" s="4"/>
    </row>
    <row r="1153" spans="8:11" x14ac:dyDescent="0.25">
      <c r="H1153" s="3"/>
      <c r="I1153" s="3"/>
      <c r="J1153" s="3"/>
      <c r="K1153" s="4"/>
    </row>
    <row r="1154" spans="8:11" x14ac:dyDescent="0.25">
      <c r="H1154" s="3"/>
      <c r="I1154" s="3"/>
      <c r="J1154" s="3"/>
      <c r="K1154" s="4"/>
    </row>
    <row r="1155" spans="8:11" x14ac:dyDescent="0.25">
      <c r="H1155" s="3"/>
      <c r="I1155" s="3"/>
      <c r="J1155" s="3"/>
      <c r="K1155" s="4"/>
    </row>
    <row r="1156" spans="8:11" x14ac:dyDescent="0.25">
      <c r="H1156" s="3"/>
      <c r="I1156" s="3"/>
      <c r="J1156" s="3"/>
      <c r="K1156" s="4"/>
    </row>
    <row r="1157" spans="8:11" x14ac:dyDescent="0.25">
      <c r="H1157" s="3"/>
      <c r="I1157" s="3"/>
      <c r="J1157" s="3"/>
      <c r="K1157" s="4"/>
    </row>
    <row r="1158" spans="8:11" x14ac:dyDescent="0.25">
      <c r="H1158" s="3"/>
      <c r="I1158" s="3"/>
      <c r="J1158" s="3"/>
      <c r="K1158" s="4"/>
    </row>
    <row r="1159" spans="8:11" x14ac:dyDescent="0.25">
      <c r="H1159" s="3"/>
      <c r="I1159" s="3"/>
      <c r="J1159" s="3"/>
      <c r="K1159" s="4"/>
    </row>
    <row r="1160" spans="8:11" x14ac:dyDescent="0.25">
      <c r="H1160" s="3"/>
      <c r="I1160" s="3"/>
      <c r="J1160" s="3"/>
      <c r="K1160" s="4"/>
    </row>
    <row r="1161" spans="8:11" x14ac:dyDescent="0.25">
      <c r="H1161" s="3"/>
      <c r="I1161" s="3"/>
      <c r="J1161" s="3"/>
      <c r="K1161" s="4"/>
    </row>
    <row r="1162" spans="8:11" x14ac:dyDescent="0.25">
      <c r="H1162" s="3"/>
      <c r="I1162" s="3"/>
      <c r="J1162" s="3"/>
      <c r="K1162" s="4"/>
    </row>
    <row r="1163" spans="8:11" x14ac:dyDescent="0.25">
      <c r="H1163" s="3"/>
      <c r="I1163" s="3"/>
      <c r="J1163" s="3"/>
      <c r="K1163" s="4"/>
    </row>
    <row r="1164" spans="8:11" x14ac:dyDescent="0.25">
      <c r="H1164" s="3"/>
      <c r="I1164" s="3"/>
      <c r="J1164" s="3"/>
      <c r="K1164" s="4"/>
    </row>
    <row r="1165" spans="8:11" x14ac:dyDescent="0.25">
      <c r="H1165" s="3"/>
      <c r="I1165" s="3"/>
      <c r="J1165" s="3"/>
      <c r="K1165" s="4"/>
    </row>
    <row r="1166" spans="8:11" x14ac:dyDescent="0.25">
      <c r="H1166" s="3"/>
      <c r="I1166" s="3"/>
      <c r="J1166" s="3"/>
      <c r="K1166" s="4"/>
    </row>
    <row r="1167" spans="8:11" x14ac:dyDescent="0.25">
      <c r="H1167" s="3"/>
      <c r="I1167" s="3"/>
      <c r="J1167" s="3"/>
      <c r="K1167" s="4"/>
    </row>
    <row r="1168" spans="8:11" x14ac:dyDescent="0.25">
      <c r="H1168" s="3"/>
      <c r="I1168" s="3"/>
      <c r="J1168" s="3"/>
      <c r="K1168" s="4"/>
    </row>
    <row r="1169" spans="8:11" x14ac:dyDescent="0.25">
      <c r="H1169" s="3"/>
      <c r="I1169" s="3"/>
      <c r="J1169" s="3"/>
      <c r="K1169" s="4"/>
    </row>
    <row r="1170" spans="8:11" x14ac:dyDescent="0.25">
      <c r="H1170" s="3"/>
      <c r="I1170" s="3"/>
      <c r="J1170" s="3"/>
      <c r="K1170" s="4"/>
    </row>
    <row r="1171" spans="8:11" x14ac:dyDescent="0.25">
      <c r="H1171" s="3"/>
      <c r="I1171" s="3"/>
      <c r="J1171" s="3"/>
      <c r="K1171" s="4"/>
    </row>
    <row r="1172" spans="8:11" x14ac:dyDescent="0.25">
      <c r="H1172" s="3"/>
      <c r="I1172" s="3"/>
      <c r="J1172" s="3"/>
      <c r="K1172" s="4"/>
    </row>
    <row r="1173" spans="8:11" x14ac:dyDescent="0.25">
      <c r="H1173" s="3"/>
      <c r="I1173" s="3"/>
      <c r="J1173" s="3"/>
      <c r="K1173" s="4"/>
    </row>
    <row r="1174" spans="8:11" x14ac:dyDescent="0.25">
      <c r="H1174" s="3"/>
      <c r="I1174" s="3"/>
      <c r="J1174" s="3"/>
      <c r="K1174" s="4"/>
    </row>
    <row r="1175" spans="8:11" x14ac:dyDescent="0.25">
      <c r="H1175" s="3"/>
      <c r="I1175" s="3"/>
      <c r="J1175" s="3"/>
      <c r="K1175" s="4"/>
    </row>
    <row r="1176" spans="8:11" x14ac:dyDescent="0.25">
      <c r="H1176" s="3"/>
      <c r="I1176" s="3"/>
      <c r="J1176" s="3"/>
      <c r="K1176" s="4"/>
    </row>
    <row r="1177" spans="8:11" x14ac:dyDescent="0.25">
      <c r="H1177" s="3"/>
      <c r="I1177" s="3"/>
      <c r="J1177" s="3"/>
      <c r="K1177" s="4"/>
    </row>
    <row r="1178" spans="8:11" x14ac:dyDescent="0.25">
      <c r="H1178" s="3"/>
      <c r="I1178" s="3"/>
      <c r="J1178" s="3"/>
      <c r="K1178" s="4"/>
    </row>
    <row r="1179" spans="8:11" x14ac:dyDescent="0.25">
      <c r="H1179" s="3"/>
      <c r="I1179" s="3"/>
      <c r="J1179" s="3"/>
      <c r="K1179" s="4"/>
    </row>
    <row r="1180" spans="8:11" x14ac:dyDescent="0.25">
      <c r="H1180" s="3"/>
      <c r="I1180" s="3"/>
      <c r="J1180" s="3"/>
      <c r="K1180" s="4"/>
    </row>
    <row r="1181" spans="8:11" x14ac:dyDescent="0.25">
      <c r="H1181" s="3"/>
      <c r="I1181" s="3"/>
      <c r="J1181" s="3"/>
      <c r="K1181" s="4"/>
    </row>
    <row r="1182" spans="8:11" x14ac:dyDescent="0.25">
      <c r="H1182" s="3"/>
      <c r="I1182" s="3"/>
      <c r="J1182" s="3"/>
      <c r="K1182" s="4"/>
    </row>
    <row r="1183" spans="8:11" x14ac:dyDescent="0.25">
      <c r="H1183" s="3"/>
      <c r="I1183" s="3"/>
      <c r="J1183" s="3"/>
      <c r="K1183" s="4"/>
    </row>
    <row r="1184" spans="8:11" x14ac:dyDescent="0.25">
      <c r="H1184" s="3"/>
      <c r="I1184" s="3"/>
      <c r="J1184" s="3"/>
      <c r="K1184" s="4"/>
    </row>
    <row r="1185" spans="8:11" x14ac:dyDescent="0.25">
      <c r="H1185" s="3"/>
      <c r="I1185" s="3"/>
      <c r="J1185" s="3"/>
      <c r="K1185" s="4"/>
    </row>
    <row r="1186" spans="8:11" x14ac:dyDescent="0.25">
      <c r="H1186" s="3"/>
      <c r="I1186" s="3"/>
      <c r="J1186" s="3"/>
      <c r="K1186" s="4"/>
    </row>
    <row r="1187" spans="8:11" x14ac:dyDescent="0.25">
      <c r="H1187" s="3"/>
      <c r="I1187" s="3"/>
      <c r="J1187" s="3"/>
      <c r="K1187" s="4"/>
    </row>
    <row r="1188" spans="8:11" x14ac:dyDescent="0.25">
      <c r="H1188" s="3"/>
      <c r="I1188" s="3"/>
      <c r="J1188" s="3"/>
      <c r="K1188" s="4"/>
    </row>
    <row r="1189" spans="8:11" x14ac:dyDescent="0.25">
      <c r="H1189" s="3"/>
      <c r="I1189" s="3"/>
      <c r="J1189" s="3"/>
      <c r="K1189" s="4"/>
    </row>
    <row r="1190" spans="8:11" x14ac:dyDescent="0.25">
      <c r="H1190" s="3"/>
      <c r="I1190" s="3"/>
      <c r="J1190" s="3"/>
      <c r="K1190" s="4"/>
    </row>
    <row r="1191" spans="8:11" x14ac:dyDescent="0.25">
      <c r="H1191" s="3"/>
      <c r="I1191" s="3"/>
      <c r="J1191" s="3"/>
      <c r="K1191" s="4"/>
    </row>
    <row r="1192" spans="8:11" x14ac:dyDescent="0.25">
      <c r="H1192" s="3"/>
      <c r="I1192" s="3"/>
      <c r="J1192" s="3"/>
      <c r="K1192" s="4"/>
    </row>
    <row r="1193" spans="8:11" x14ac:dyDescent="0.25">
      <c r="H1193" s="3"/>
      <c r="I1193" s="3"/>
      <c r="J1193" s="3"/>
      <c r="K1193" s="4"/>
    </row>
    <row r="1194" spans="8:11" x14ac:dyDescent="0.25">
      <c r="H1194" s="3"/>
      <c r="I1194" s="3"/>
      <c r="J1194" s="3"/>
      <c r="K1194" s="4"/>
    </row>
    <row r="1195" spans="8:11" x14ac:dyDescent="0.25">
      <c r="H1195" s="3"/>
      <c r="I1195" s="3"/>
      <c r="J1195" s="3"/>
      <c r="K1195" s="4"/>
    </row>
    <row r="1196" spans="8:11" x14ac:dyDescent="0.25">
      <c r="H1196" s="3"/>
      <c r="I1196" s="3"/>
      <c r="J1196" s="3"/>
      <c r="K1196" s="4"/>
    </row>
    <row r="1197" spans="8:11" x14ac:dyDescent="0.25">
      <c r="H1197" s="3"/>
      <c r="I1197" s="3"/>
      <c r="J1197" s="3"/>
      <c r="K1197" s="4"/>
    </row>
    <row r="1198" spans="8:11" x14ac:dyDescent="0.25">
      <c r="H1198" s="3"/>
      <c r="I1198" s="3"/>
      <c r="J1198" s="3"/>
      <c r="K1198" s="4"/>
    </row>
    <row r="1199" spans="8:11" x14ac:dyDescent="0.25">
      <c r="H1199" s="3"/>
      <c r="I1199" s="3"/>
      <c r="J1199" s="3"/>
      <c r="K1199" s="4"/>
    </row>
    <row r="1200" spans="8:11" x14ac:dyDescent="0.25">
      <c r="H1200" s="3"/>
      <c r="I1200" s="3"/>
      <c r="J1200" s="3"/>
      <c r="K1200" s="4"/>
    </row>
    <row r="1201" spans="8:11" x14ac:dyDescent="0.25">
      <c r="H1201" s="3"/>
      <c r="I1201" s="3"/>
      <c r="J1201" s="3"/>
      <c r="K1201" s="4"/>
    </row>
    <row r="1202" spans="8:11" x14ac:dyDescent="0.25">
      <c r="H1202" s="3"/>
      <c r="I1202" s="3"/>
      <c r="J1202" s="3"/>
      <c r="K1202" s="4"/>
    </row>
    <row r="1203" spans="8:11" x14ac:dyDescent="0.25">
      <c r="H1203" s="3"/>
      <c r="I1203" s="3"/>
      <c r="J1203" s="3"/>
      <c r="K1203" s="4"/>
    </row>
    <row r="1204" spans="8:11" x14ac:dyDescent="0.25">
      <c r="H1204" s="3"/>
      <c r="I1204" s="3"/>
      <c r="J1204" s="3"/>
      <c r="K1204" s="4"/>
    </row>
    <row r="1205" spans="8:11" x14ac:dyDescent="0.25">
      <c r="H1205" s="3"/>
      <c r="I1205" s="3"/>
      <c r="J1205" s="3"/>
      <c r="K1205" s="4"/>
    </row>
    <row r="1206" spans="8:11" x14ac:dyDescent="0.25">
      <c r="H1206" s="3"/>
      <c r="I1206" s="3"/>
      <c r="J1206" s="3"/>
      <c r="K1206" s="4"/>
    </row>
    <row r="1207" spans="8:11" x14ac:dyDescent="0.25">
      <c r="H1207" s="3"/>
      <c r="I1207" s="3"/>
      <c r="J1207" s="3"/>
      <c r="K1207" s="4"/>
    </row>
    <row r="1208" spans="8:11" x14ac:dyDescent="0.25">
      <c r="H1208" s="3"/>
      <c r="I1208" s="3"/>
      <c r="J1208" s="3"/>
      <c r="K1208" s="4"/>
    </row>
    <row r="1209" spans="8:11" x14ac:dyDescent="0.25">
      <c r="H1209" s="3"/>
      <c r="I1209" s="3"/>
      <c r="J1209" s="3"/>
      <c r="K1209" s="4"/>
    </row>
    <row r="1210" spans="8:11" x14ac:dyDescent="0.25">
      <c r="H1210" s="3"/>
      <c r="I1210" s="3"/>
      <c r="J1210" s="3"/>
      <c r="K1210" s="4"/>
    </row>
    <row r="1211" spans="8:11" x14ac:dyDescent="0.25">
      <c r="H1211" s="3"/>
      <c r="I1211" s="3"/>
      <c r="J1211" s="3"/>
      <c r="K1211" s="4"/>
    </row>
    <row r="1212" spans="8:11" x14ac:dyDescent="0.25">
      <c r="H1212" s="3"/>
      <c r="I1212" s="3"/>
      <c r="J1212" s="3"/>
      <c r="K1212" s="4"/>
    </row>
    <row r="1213" spans="8:11" x14ac:dyDescent="0.25">
      <c r="H1213" s="3"/>
      <c r="I1213" s="3"/>
      <c r="J1213" s="3"/>
      <c r="K1213" s="4"/>
    </row>
    <row r="1214" spans="8:11" x14ac:dyDescent="0.25">
      <c r="H1214" s="3"/>
      <c r="I1214" s="3"/>
      <c r="J1214" s="3"/>
      <c r="K1214" s="4"/>
    </row>
    <row r="1215" spans="8:11" x14ac:dyDescent="0.25">
      <c r="H1215" s="3"/>
      <c r="I1215" s="3"/>
      <c r="J1215" s="3"/>
      <c r="K1215" s="4"/>
    </row>
    <row r="1216" spans="8:11" x14ac:dyDescent="0.25">
      <c r="H1216" s="3"/>
      <c r="I1216" s="3"/>
      <c r="J1216" s="3"/>
      <c r="K1216" s="4"/>
    </row>
    <row r="1217" spans="8:11" x14ac:dyDescent="0.25">
      <c r="H1217" s="3"/>
      <c r="I1217" s="3"/>
      <c r="J1217" s="3"/>
      <c r="K1217" s="4"/>
    </row>
    <row r="1218" spans="8:11" x14ac:dyDescent="0.25">
      <c r="H1218" s="3"/>
      <c r="I1218" s="3"/>
      <c r="J1218" s="3"/>
      <c r="K1218" s="4"/>
    </row>
    <row r="1219" spans="8:11" x14ac:dyDescent="0.25">
      <c r="H1219" s="3"/>
      <c r="I1219" s="3"/>
      <c r="J1219" s="3"/>
      <c r="K1219" s="4"/>
    </row>
    <row r="1220" spans="8:11" x14ac:dyDescent="0.25">
      <c r="H1220" s="3"/>
      <c r="I1220" s="3"/>
      <c r="J1220" s="3"/>
      <c r="K1220" s="4"/>
    </row>
    <row r="1221" spans="8:11" x14ac:dyDescent="0.25">
      <c r="H1221" s="3"/>
      <c r="I1221" s="3"/>
      <c r="J1221" s="3"/>
      <c r="K1221" s="4"/>
    </row>
    <row r="1222" spans="8:11" x14ac:dyDescent="0.25">
      <c r="H1222" s="3"/>
      <c r="I1222" s="3"/>
      <c r="J1222" s="3"/>
      <c r="K1222" s="4"/>
    </row>
    <row r="1223" spans="8:11" x14ac:dyDescent="0.25">
      <c r="H1223" s="3"/>
      <c r="I1223" s="3"/>
      <c r="J1223" s="3"/>
      <c r="K1223" s="4"/>
    </row>
    <row r="1224" spans="8:11" x14ac:dyDescent="0.25">
      <c r="H1224" s="3"/>
      <c r="I1224" s="3"/>
      <c r="J1224" s="3"/>
      <c r="K1224" s="4"/>
    </row>
    <row r="1225" spans="8:11" x14ac:dyDescent="0.25">
      <c r="H1225" s="3"/>
      <c r="I1225" s="3"/>
      <c r="J1225" s="3"/>
      <c r="K1225" s="4"/>
    </row>
    <row r="1226" spans="8:11" x14ac:dyDescent="0.25">
      <c r="H1226" s="3"/>
      <c r="I1226" s="3"/>
      <c r="J1226" s="3"/>
      <c r="K1226" s="4"/>
    </row>
    <row r="1227" spans="8:11" x14ac:dyDescent="0.25">
      <c r="H1227" s="3"/>
      <c r="I1227" s="3"/>
      <c r="J1227" s="3"/>
      <c r="K1227" s="4"/>
    </row>
    <row r="1228" spans="8:11" x14ac:dyDescent="0.25">
      <c r="H1228" s="3"/>
      <c r="I1228" s="3"/>
      <c r="J1228" s="3"/>
      <c r="K1228" s="4"/>
    </row>
    <row r="1229" spans="8:11" x14ac:dyDescent="0.25">
      <c r="H1229" s="3"/>
      <c r="I1229" s="3"/>
      <c r="J1229" s="3"/>
      <c r="K1229" s="4"/>
    </row>
    <row r="1230" spans="8:11" x14ac:dyDescent="0.25">
      <c r="H1230" s="3"/>
      <c r="I1230" s="3"/>
      <c r="J1230" s="3"/>
      <c r="K1230" s="4"/>
    </row>
    <row r="1231" spans="8:11" x14ac:dyDescent="0.25">
      <c r="H1231" s="3"/>
      <c r="I1231" s="3"/>
      <c r="J1231" s="3"/>
      <c r="K1231" s="4"/>
    </row>
    <row r="1232" spans="8:11" x14ac:dyDescent="0.25">
      <c r="H1232" s="3"/>
      <c r="I1232" s="3"/>
      <c r="J1232" s="3"/>
      <c r="K1232" s="4"/>
    </row>
    <row r="1233" spans="8:11" x14ac:dyDescent="0.25">
      <c r="H1233" s="3"/>
      <c r="I1233" s="3"/>
      <c r="J1233" s="3"/>
      <c r="K1233" s="4"/>
    </row>
    <row r="1234" spans="8:11" x14ac:dyDescent="0.25">
      <c r="H1234" s="3"/>
      <c r="I1234" s="3"/>
      <c r="J1234" s="3"/>
      <c r="K1234" s="4"/>
    </row>
    <row r="1235" spans="8:11" x14ac:dyDescent="0.25">
      <c r="H1235" s="3"/>
      <c r="I1235" s="3"/>
      <c r="J1235" s="3"/>
      <c r="K1235" s="4"/>
    </row>
    <row r="1236" spans="8:11" x14ac:dyDescent="0.25">
      <c r="H1236" s="3"/>
      <c r="I1236" s="3"/>
      <c r="J1236" s="3"/>
      <c r="K1236" s="4"/>
    </row>
    <row r="1237" spans="8:11" x14ac:dyDescent="0.25">
      <c r="H1237" s="3"/>
      <c r="I1237" s="3"/>
      <c r="J1237" s="3"/>
      <c r="K1237" s="4"/>
    </row>
    <row r="1238" spans="8:11" x14ac:dyDescent="0.25">
      <c r="H1238" s="3"/>
      <c r="I1238" s="3"/>
      <c r="J1238" s="3"/>
      <c r="K1238" s="4"/>
    </row>
    <row r="1239" spans="8:11" x14ac:dyDescent="0.25">
      <c r="H1239" s="3"/>
      <c r="I1239" s="3"/>
      <c r="J1239" s="3"/>
      <c r="K1239" s="4"/>
    </row>
    <row r="1240" spans="8:11" x14ac:dyDescent="0.25">
      <c r="H1240" s="3"/>
      <c r="I1240" s="3"/>
      <c r="J1240" s="3"/>
      <c r="K1240" s="4"/>
    </row>
    <row r="1241" spans="8:11" x14ac:dyDescent="0.25">
      <c r="H1241" s="3"/>
      <c r="I1241" s="3"/>
      <c r="J1241" s="3"/>
      <c r="K1241" s="4"/>
    </row>
    <row r="1242" spans="8:11" x14ac:dyDescent="0.25">
      <c r="H1242" s="3"/>
      <c r="I1242" s="3"/>
      <c r="J1242" s="3"/>
      <c r="K1242" s="4"/>
    </row>
    <row r="1243" spans="8:11" x14ac:dyDescent="0.25">
      <c r="H1243" s="3"/>
      <c r="I1243" s="3"/>
      <c r="J1243" s="3"/>
      <c r="K1243" s="4"/>
    </row>
    <row r="1244" spans="8:11" x14ac:dyDescent="0.25">
      <c r="H1244" s="3"/>
      <c r="I1244" s="3"/>
      <c r="J1244" s="3"/>
      <c r="K1244" s="4"/>
    </row>
    <row r="1245" spans="8:11" x14ac:dyDescent="0.25">
      <c r="H1245" s="3"/>
      <c r="I1245" s="3"/>
      <c r="J1245" s="3"/>
      <c r="K1245" s="4"/>
    </row>
    <row r="1246" spans="8:11" x14ac:dyDescent="0.25">
      <c r="H1246" s="3"/>
      <c r="I1246" s="3"/>
      <c r="J1246" s="3"/>
      <c r="K1246" s="4"/>
    </row>
    <row r="1247" spans="8:11" x14ac:dyDescent="0.25">
      <c r="H1247" s="3"/>
      <c r="I1247" s="3"/>
      <c r="J1247" s="3"/>
      <c r="K1247" s="4"/>
    </row>
    <row r="1248" spans="8:11" x14ac:dyDescent="0.25">
      <c r="H1248" s="3"/>
      <c r="I1248" s="3"/>
      <c r="J1248" s="3"/>
      <c r="K1248" s="4"/>
    </row>
    <row r="1249" spans="8:11" x14ac:dyDescent="0.25">
      <c r="H1249" s="3"/>
      <c r="I1249" s="3"/>
      <c r="J1249" s="3"/>
      <c r="K1249" s="4"/>
    </row>
    <row r="1250" spans="8:11" x14ac:dyDescent="0.25">
      <c r="H1250" s="3"/>
      <c r="I1250" s="3"/>
      <c r="J1250" s="3"/>
      <c r="K1250" s="4"/>
    </row>
    <row r="1251" spans="8:11" x14ac:dyDescent="0.25">
      <c r="H1251" s="3"/>
      <c r="I1251" s="3"/>
      <c r="J1251" s="3"/>
      <c r="K1251" s="4"/>
    </row>
    <row r="1252" spans="8:11" x14ac:dyDescent="0.25">
      <c r="H1252" s="3"/>
      <c r="I1252" s="3"/>
      <c r="J1252" s="3"/>
      <c r="K1252" s="4"/>
    </row>
    <row r="1253" spans="8:11" x14ac:dyDescent="0.25">
      <c r="H1253" s="3"/>
      <c r="I1253" s="3"/>
      <c r="J1253" s="3"/>
      <c r="K1253" s="4"/>
    </row>
    <row r="1254" spans="8:11" x14ac:dyDescent="0.25">
      <c r="H1254" s="3"/>
      <c r="I1254" s="3"/>
      <c r="J1254" s="3"/>
      <c r="K1254" s="4"/>
    </row>
    <row r="1255" spans="8:11" x14ac:dyDescent="0.25">
      <c r="H1255" s="3"/>
      <c r="I1255" s="3"/>
      <c r="J1255" s="3"/>
      <c r="K1255" s="4"/>
    </row>
    <row r="1256" spans="8:11" x14ac:dyDescent="0.25">
      <c r="H1256" s="3"/>
      <c r="I1256" s="3"/>
      <c r="J1256" s="3"/>
      <c r="K1256" s="4"/>
    </row>
    <row r="1257" spans="8:11" x14ac:dyDescent="0.25">
      <c r="H1257" s="3"/>
      <c r="I1257" s="3"/>
      <c r="J1257" s="3"/>
      <c r="K1257" s="4"/>
    </row>
    <row r="1258" spans="8:11" x14ac:dyDescent="0.25">
      <c r="H1258" s="3"/>
      <c r="I1258" s="3"/>
      <c r="J1258" s="3"/>
      <c r="K1258" s="4"/>
    </row>
    <row r="1259" spans="8:11" x14ac:dyDescent="0.25">
      <c r="H1259" s="3"/>
      <c r="I1259" s="3"/>
      <c r="J1259" s="3"/>
      <c r="K1259" s="4"/>
    </row>
    <row r="1260" spans="8:11" x14ac:dyDescent="0.25">
      <c r="H1260" s="3"/>
      <c r="I1260" s="3"/>
      <c r="J1260" s="3"/>
      <c r="K1260" s="4"/>
    </row>
    <row r="1261" spans="8:11" x14ac:dyDescent="0.25">
      <c r="H1261" s="3"/>
      <c r="I1261" s="3"/>
      <c r="J1261" s="3"/>
      <c r="K1261" s="4"/>
    </row>
    <row r="1262" spans="8:11" x14ac:dyDescent="0.25">
      <c r="H1262" s="3"/>
      <c r="I1262" s="3"/>
      <c r="J1262" s="3"/>
      <c r="K1262" s="4"/>
    </row>
    <row r="1263" spans="8:11" x14ac:dyDescent="0.25">
      <c r="H1263" s="3"/>
      <c r="I1263" s="3"/>
      <c r="J1263" s="3"/>
      <c r="K1263" s="4"/>
    </row>
    <row r="1264" spans="8:11" x14ac:dyDescent="0.25">
      <c r="H1264" s="3"/>
      <c r="I1264" s="3"/>
      <c r="J1264" s="3"/>
      <c r="K1264" s="4"/>
    </row>
    <row r="1265" spans="8:11" x14ac:dyDescent="0.25">
      <c r="H1265" s="3"/>
      <c r="I1265" s="3"/>
      <c r="J1265" s="3"/>
      <c r="K1265" s="4"/>
    </row>
    <row r="1266" spans="8:11" x14ac:dyDescent="0.25">
      <c r="H1266" s="3"/>
      <c r="I1266" s="3"/>
      <c r="J1266" s="3"/>
      <c r="K1266" s="4"/>
    </row>
    <row r="1267" spans="8:11" x14ac:dyDescent="0.25">
      <c r="H1267" s="3"/>
      <c r="I1267" s="3"/>
      <c r="J1267" s="3"/>
      <c r="K1267" s="4"/>
    </row>
    <row r="1268" spans="8:11" x14ac:dyDescent="0.25">
      <c r="H1268" s="3"/>
      <c r="I1268" s="3"/>
      <c r="J1268" s="3"/>
      <c r="K1268" s="4"/>
    </row>
    <row r="1269" spans="8:11" x14ac:dyDescent="0.25">
      <c r="H1269" s="3"/>
      <c r="I1269" s="3"/>
      <c r="J1269" s="3"/>
      <c r="K1269" s="4"/>
    </row>
    <row r="1270" spans="8:11" x14ac:dyDescent="0.25">
      <c r="H1270" s="3"/>
      <c r="I1270" s="3"/>
      <c r="J1270" s="3"/>
      <c r="K1270" s="4"/>
    </row>
    <row r="1271" spans="8:11" x14ac:dyDescent="0.25">
      <c r="H1271" s="3"/>
      <c r="I1271" s="3"/>
      <c r="J1271" s="3"/>
      <c r="K1271" s="4"/>
    </row>
    <row r="1272" spans="8:11" x14ac:dyDescent="0.25">
      <c r="H1272" s="3"/>
      <c r="I1272" s="3"/>
      <c r="J1272" s="3"/>
      <c r="K1272" s="4"/>
    </row>
    <row r="1273" spans="8:11" x14ac:dyDescent="0.25">
      <c r="H1273" s="3"/>
      <c r="I1273" s="3"/>
      <c r="J1273" s="3"/>
      <c r="K1273" s="4"/>
    </row>
    <row r="1274" spans="8:11" x14ac:dyDescent="0.25">
      <c r="H1274" s="3"/>
      <c r="I1274" s="3"/>
      <c r="J1274" s="3"/>
      <c r="K1274" s="4"/>
    </row>
    <row r="1275" spans="8:11" x14ac:dyDescent="0.25">
      <c r="H1275" s="3"/>
      <c r="I1275" s="3"/>
      <c r="J1275" s="3"/>
      <c r="K1275" s="4"/>
    </row>
    <row r="1276" spans="8:11" x14ac:dyDescent="0.25">
      <c r="H1276" s="3"/>
      <c r="I1276" s="3"/>
      <c r="J1276" s="3"/>
      <c r="K1276" s="4"/>
    </row>
    <row r="1277" spans="8:11" x14ac:dyDescent="0.25">
      <c r="H1277" s="3"/>
      <c r="I1277" s="3"/>
      <c r="J1277" s="3"/>
      <c r="K1277" s="4"/>
    </row>
    <row r="1278" spans="8:11" x14ac:dyDescent="0.25">
      <c r="H1278" s="3"/>
      <c r="I1278" s="3"/>
      <c r="J1278" s="3"/>
      <c r="K1278" s="4"/>
    </row>
    <row r="1279" spans="8:11" x14ac:dyDescent="0.25">
      <c r="H1279" s="3"/>
      <c r="I1279" s="3"/>
      <c r="J1279" s="3"/>
      <c r="K1279" s="4"/>
    </row>
    <row r="1280" spans="8:11" x14ac:dyDescent="0.25">
      <c r="H1280" s="3"/>
      <c r="I1280" s="3"/>
      <c r="J1280" s="3"/>
      <c r="K1280" s="4"/>
    </row>
    <row r="1281" spans="8:11" x14ac:dyDescent="0.25">
      <c r="H1281" s="3"/>
      <c r="I1281" s="3"/>
      <c r="J1281" s="3"/>
      <c r="K1281" s="4"/>
    </row>
    <row r="1282" spans="8:11" x14ac:dyDescent="0.25">
      <c r="H1282" s="3"/>
      <c r="I1282" s="3"/>
      <c r="J1282" s="3"/>
      <c r="K1282" s="4"/>
    </row>
    <row r="1283" spans="8:11" x14ac:dyDescent="0.25">
      <c r="H1283" s="3"/>
      <c r="I1283" s="3"/>
      <c r="J1283" s="3"/>
      <c r="K1283" s="4"/>
    </row>
    <row r="1284" spans="8:11" x14ac:dyDescent="0.25">
      <c r="H1284" s="3"/>
      <c r="I1284" s="3"/>
      <c r="J1284" s="3"/>
      <c r="K1284" s="4"/>
    </row>
    <row r="1285" spans="8:11" x14ac:dyDescent="0.25">
      <c r="H1285" s="3"/>
      <c r="I1285" s="3"/>
      <c r="J1285" s="3"/>
      <c r="K1285" s="4"/>
    </row>
    <row r="1286" spans="8:11" x14ac:dyDescent="0.25">
      <c r="H1286" s="3"/>
      <c r="I1286" s="3"/>
      <c r="J1286" s="3"/>
      <c r="K1286" s="4"/>
    </row>
    <row r="1287" spans="8:11" x14ac:dyDescent="0.25">
      <c r="H1287" s="3"/>
      <c r="I1287" s="3"/>
      <c r="J1287" s="3"/>
      <c r="K1287" s="4"/>
    </row>
    <row r="1288" spans="8:11" x14ac:dyDescent="0.25">
      <c r="H1288" s="3"/>
      <c r="I1288" s="3"/>
      <c r="J1288" s="3"/>
      <c r="K1288" s="4"/>
    </row>
    <row r="1289" spans="8:11" x14ac:dyDescent="0.25">
      <c r="H1289" s="3"/>
      <c r="I1289" s="3"/>
      <c r="J1289" s="3"/>
      <c r="K1289" s="4"/>
    </row>
    <row r="1290" spans="8:11" x14ac:dyDescent="0.25">
      <c r="H1290" s="3"/>
      <c r="I1290" s="3"/>
      <c r="J1290" s="3"/>
      <c r="K1290" s="4"/>
    </row>
    <row r="1291" spans="8:11" x14ac:dyDescent="0.25">
      <c r="H1291" s="3"/>
      <c r="I1291" s="3"/>
      <c r="J1291" s="3"/>
      <c r="K1291" s="4"/>
    </row>
    <row r="1292" spans="8:11" x14ac:dyDescent="0.25">
      <c r="H1292" s="3"/>
      <c r="I1292" s="3"/>
      <c r="J1292" s="3"/>
      <c r="K1292" s="4"/>
    </row>
    <row r="1293" spans="8:11" x14ac:dyDescent="0.25">
      <c r="H1293" s="3"/>
      <c r="I1293" s="3"/>
      <c r="J1293" s="3"/>
      <c r="K1293" s="4"/>
    </row>
    <row r="1294" spans="8:11" x14ac:dyDescent="0.25">
      <c r="H1294" s="3"/>
      <c r="I1294" s="3"/>
      <c r="J1294" s="3"/>
      <c r="K1294" s="4"/>
    </row>
    <row r="1295" spans="8:11" x14ac:dyDescent="0.25">
      <c r="H1295" s="3"/>
      <c r="I1295" s="3"/>
      <c r="J1295" s="3"/>
      <c r="K1295" s="4"/>
    </row>
    <row r="1296" spans="8:11" x14ac:dyDescent="0.25">
      <c r="H1296" s="3"/>
      <c r="I1296" s="3"/>
      <c r="J1296" s="3"/>
      <c r="K1296" s="4"/>
    </row>
    <row r="1297" spans="8:11" x14ac:dyDescent="0.25">
      <c r="H1297" s="3"/>
      <c r="I1297" s="3"/>
      <c r="J1297" s="3"/>
      <c r="K1297" s="4"/>
    </row>
    <row r="1298" spans="8:11" x14ac:dyDescent="0.25">
      <c r="H1298" s="3"/>
      <c r="I1298" s="3"/>
      <c r="J1298" s="3"/>
      <c r="K1298" s="4"/>
    </row>
    <row r="1299" spans="8:11" x14ac:dyDescent="0.25">
      <c r="H1299" s="3"/>
      <c r="I1299" s="3"/>
      <c r="J1299" s="3"/>
      <c r="K1299" s="4"/>
    </row>
    <row r="1300" spans="8:11" x14ac:dyDescent="0.25">
      <c r="H1300" s="3"/>
      <c r="I1300" s="3"/>
      <c r="J1300" s="3"/>
      <c r="K1300" s="4"/>
    </row>
    <row r="1301" spans="8:11" x14ac:dyDescent="0.25">
      <c r="H1301" s="3"/>
      <c r="I1301" s="3"/>
      <c r="J1301" s="3"/>
      <c r="K1301" s="4"/>
    </row>
    <row r="1302" spans="8:11" x14ac:dyDescent="0.25">
      <c r="H1302" s="3"/>
      <c r="I1302" s="3"/>
      <c r="J1302" s="3"/>
      <c r="K1302" s="4"/>
    </row>
    <row r="1303" spans="8:11" x14ac:dyDescent="0.25">
      <c r="H1303" s="3"/>
      <c r="I1303" s="3"/>
      <c r="J1303" s="3"/>
      <c r="K1303" s="4"/>
    </row>
    <row r="1304" spans="8:11" x14ac:dyDescent="0.25">
      <c r="H1304" s="3"/>
      <c r="I1304" s="3"/>
      <c r="J1304" s="3"/>
      <c r="K1304" s="4"/>
    </row>
    <row r="1305" spans="8:11" x14ac:dyDescent="0.25">
      <c r="H1305" s="3"/>
      <c r="I1305" s="3"/>
      <c r="J1305" s="3"/>
      <c r="K1305" s="4"/>
    </row>
    <row r="1306" spans="8:11" x14ac:dyDescent="0.25">
      <c r="H1306" s="3"/>
      <c r="I1306" s="3"/>
      <c r="J1306" s="3"/>
      <c r="K1306" s="4"/>
    </row>
    <row r="1307" spans="8:11" x14ac:dyDescent="0.25">
      <c r="H1307" s="3"/>
      <c r="I1307" s="3"/>
      <c r="J1307" s="3"/>
      <c r="K1307" s="4"/>
    </row>
    <row r="1308" spans="8:11" x14ac:dyDescent="0.25">
      <c r="H1308" s="3"/>
      <c r="I1308" s="3"/>
      <c r="J1308" s="3"/>
      <c r="K1308" s="4"/>
    </row>
    <row r="1309" spans="8:11" x14ac:dyDescent="0.25">
      <c r="H1309" s="3"/>
      <c r="I1309" s="3"/>
      <c r="J1309" s="3"/>
      <c r="K1309" s="4"/>
    </row>
    <row r="1310" spans="8:11" x14ac:dyDescent="0.25">
      <c r="H1310" s="3"/>
      <c r="I1310" s="3"/>
      <c r="J1310" s="3"/>
      <c r="K1310" s="4"/>
    </row>
    <row r="1311" spans="8:11" x14ac:dyDescent="0.25">
      <c r="H1311" s="3"/>
      <c r="I1311" s="3"/>
      <c r="J1311" s="3"/>
      <c r="K1311" s="4"/>
    </row>
    <row r="1312" spans="8:11" x14ac:dyDescent="0.25">
      <c r="H1312" s="3"/>
      <c r="I1312" s="3"/>
      <c r="J1312" s="3"/>
      <c r="K1312" s="4"/>
    </row>
    <row r="1313" spans="8:11" x14ac:dyDescent="0.25">
      <c r="H1313" s="3"/>
      <c r="I1313" s="3"/>
      <c r="J1313" s="3"/>
      <c r="K1313" s="4"/>
    </row>
    <row r="1314" spans="8:11" x14ac:dyDescent="0.25">
      <c r="H1314" s="3"/>
      <c r="I1314" s="3"/>
      <c r="J1314" s="3"/>
      <c r="K1314" s="4"/>
    </row>
    <row r="1315" spans="8:11" x14ac:dyDescent="0.25">
      <c r="H1315" s="3"/>
      <c r="I1315" s="3"/>
      <c r="J1315" s="3"/>
      <c r="K1315" s="4"/>
    </row>
    <row r="1316" spans="8:11" x14ac:dyDescent="0.25">
      <c r="H1316" s="3"/>
      <c r="I1316" s="3"/>
      <c r="J1316" s="3"/>
      <c r="K1316" s="4"/>
    </row>
    <row r="1317" spans="8:11" x14ac:dyDescent="0.25">
      <c r="H1317" s="3"/>
      <c r="I1317" s="3"/>
      <c r="J1317" s="3"/>
      <c r="K1317" s="4"/>
    </row>
    <row r="1318" spans="8:11" x14ac:dyDescent="0.25">
      <c r="H1318" s="3"/>
      <c r="I1318" s="3"/>
      <c r="J1318" s="3"/>
      <c r="K1318" s="4"/>
    </row>
    <row r="1319" spans="8:11" x14ac:dyDescent="0.25">
      <c r="H1319" s="3"/>
      <c r="I1319" s="3"/>
      <c r="J1319" s="3"/>
      <c r="K1319" s="4"/>
    </row>
    <row r="1320" spans="8:11" x14ac:dyDescent="0.25">
      <c r="H1320" s="3"/>
      <c r="I1320" s="3"/>
      <c r="J1320" s="3"/>
      <c r="K1320" s="4"/>
    </row>
    <row r="1321" spans="8:11" x14ac:dyDescent="0.25">
      <c r="H1321" s="3"/>
      <c r="I1321" s="3"/>
      <c r="J1321" s="3"/>
      <c r="K1321" s="4"/>
    </row>
    <row r="1322" spans="8:11" x14ac:dyDescent="0.25">
      <c r="H1322" s="3"/>
      <c r="I1322" s="3"/>
      <c r="J1322" s="3"/>
      <c r="K1322" s="4"/>
    </row>
    <row r="1323" spans="8:11" x14ac:dyDescent="0.25">
      <c r="H1323" s="3"/>
      <c r="I1323" s="3"/>
      <c r="J1323" s="3"/>
      <c r="K1323" s="4"/>
    </row>
    <row r="1324" spans="8:11" x14ac:dyDescent="0.25">
      <c r="H1324" s="3"/>
      <c r="I1324" s="3"/>
      <c r="J1324" s="3"/>
      <c r="K1324" s="4"/>
    </row>
    <row r="1325" spans="8:11" x14ac:dyDescent="0.25">
      <c r="H1325" s="3"/>
      <c r="I1325" s="3"/>
      <c r="J1325" s="3"/>
      <c r="K1325" s="4"/>
    </row>
    <row r="1326" spans="8:11" x14ac:dyDescent="0.25">
      <c r="H1326" s="3"/>
      <c r="I1326" s="3"/>
      <c r="J1326" s="3"/>
      <c r="K1326" s="4"/>
    </row>
    <row r="1327" spans="8:11" x14ac:dyDescent="0.25">
      <c r="H1327" s="3"/>
      <c r="I1327" s="3"/>
      <c r="J1327" s="3"/>
      <c r="K1327" s="4"/>
    </row>
    <row r="1328" spans="8:11" x14ac:dyDescent="0.25">
      <c r="H1328" s="3"/>
      <c r="I1328" s="3"/>
      <c r="J1328" s="3"/>
      <c r="K1328" s="4"/>
    </row>
    <row r="1329" spans="8:11" x14ac:dyDescent="0.25">
      <c r="H1329" s="3"/>
      <c r="I1329" s="3"/>
      <c r="J1329" s="3"/>
      <c r="K1329" s="4"/>
    </row>
    <row r="1330" spans="8:11" x14ac:dyDescent="0.25">
      <c r="H1330" s="3"/>
      <c r="I1330" s="3"/>
      <c r="J1330" s="3"/>
      <c r="K1330" s="4"/>
    </row>
    <row r="1331" spans="8:11" x14ac:dyDescent="0.25">
      <c r="H1331" s="3"/>
      <c r="I1331" s="3"/>
      <c r="J1331" s="3"/>
      <c r="K1331" s="4"/>
    </row>
    <row r="1332" spans="8:11" x14ac:dyDescent="0.25">
      <c r="H1332" s="3"/>
      <c r="I1332" s="3"/>
      <c r="J1332" s="3"/>
      <c r="K1332" s="4"/>
    </row>
    <row r="1333" spans="8:11" x14ac:dyDescent="0.25">
      <c r="H1333" s="3"/>
      <c r="I1333" s="3"/>
      <c r="J1333" s="3"/>
      <c r="K1333" s="4"/>
    </row>
    <row r="1334" spans="8:11" x14ac:dyDescent="0.25">
      <c r="H1334" s="3"/>
      <c r="I1334" s="3"/>
      <c r="J1334" s="3"/>
      <c r="K1334" s="4"/>
    </row>
    <row r="1335" spans="8:11" x14ac:dyDescent="0.25">
      <c r="H1335" s="3"/>
      <c r="I1335" s="3"/>
      <c r="J1335" s="3"/>
      <c r="K1335" s="4"/>
    </row>
    <row r="1336" spans="8:11" x14ac:dyDescent="0.25">
      <c r="H1336" s="3"/>
      <c r="I1336" s="3"/>
      <c r="J1336" s="3"/>
      <c r="K1336" s="4"/>
    </row>
    <row r="1337" spans="8:11" x14ac:dyDescent="0.25">
      <c r="H1337" s="3"/>
      <c r="I1337" s="3"/>
      <c r="J1337" s="3"/>
      <c r="K1337" s="4"/>
    </row>
    <row r="1338" spans="8:11" x14ac:dyDescent="0.25">
      <c r="H1338" s="3"/>
      <c r="I1338" s="3"/>
      <c r="J1338" s="3"/>
      <c r="K1338" s="4"/>
    </row>
    <row r="1339" spans="8:11" x14ac:dyDescent="0.25">
      <c r="H1339" s="3"/>
      <c r="I1339" s="3"/>
      <c r="J1339" s="3"/>
      <c r="K1339" s="4"/>
    </row>
    <row r="1340" spans="8:11" x14ac:dyDescent="0.25">
      <c r="H1340" s="3"/>
      <c r="I1340" s="3"/>
      <c r="J1340" s="3"/>
      <c r="K1340" s="4"/>
    </row>
    <row r="1341" spans="8:11" x14ac:dyDescent="0.25">
      <c r="H1341" s="3"/>
      <c r="I1341" s="3"/>
      <c r="J1341" s="3"/>
      <c r="K1341" s="4"/>
    </row>
    <row r="1342" spans="8:11" x14ac:dyDescent="0.25">
      <c r="H1342" s="3"/>
      <c r="I1342" s="3"/>
      <c r="J1342" s="3"/>
      <c r="K1342" s="4"/>
    </row>
    <row r="1343" spans="8:11" x14ac:dyDescent="0.25">
      <c r="H1343" s="3"/>
      <c r="I1343" s="3"/>
      <c r="J1343" s="3"/>
      <c r="K1343" s="4"/>
    </row>
    <row r="1344" spans="8:11" x14ac:dyDescent="0.25">
      <c r="H1344" s="3"/>
      <c r="I1344" s="3"/>
      <c r="J1344" s="3"/>
      <c r="K1344" s="4"/>
    </row>
    <row r="1345" spans="8:11" x14ac:dyDescent="0.25">
      <c r="H1345" s="3"/>
      <c r="I1345" s="3"/>
      <c r="J1345" s="3"/>
      <c r="K1345" s="4"/>
    </row>
    <row r="1346" spans="8:11" x14ac:dyDescent="0.25">
      <c r="H1346" s="3"/>
      <c r="I1346" s="3"/>
      <c r="J1346" s="3"/>
      <c r="K1346" s="4"/>
    </row>
    <row r="1347" spans="8:11" x14ac:dyDescent="0.25">
      <c r="H1347" s="3"/>
      <c r="I1347" s="3"/>
      <c r="J1347" s="3"/>
      <c r="K1347" s="4"/>
    </row>
    <row r="1348" spans="8:11" x14ac:dyDescent="0.25">
      <c r="H1348" s="3"/>
      <c r="I1348" s="3"/>
      <c r="J1348" s="3"/>
      <c r="K1348" s="4"/>
    </row>
    <row r="1349" spans="8:11" x14ac:dyDescent="0.25">
      <c r="H1349" s="3"/>
      <c r="I1349" s="3"/>
      <c r="J1349" s="3"/>
      <c r="K1349" s="4"/>
    </row>
    <row r="1350" spans="8:11" x14ac:dyDescent="0.25">
      <c r="H1350" s="3"/>
      <c r="I1350" s="3"/>
      <c r="J1350" s="3"/>
      <c r="K1350" s="4"/>
    </row>
    <row r="1351" spans="8:11" x14ac:dyDescent="0.25">
      <c r="H1351" s="3"/>
      <c r="I1351" s="3"/>
      <c r="J1351" s="3"/>
      <c r="K1351" s="4"/>
    </row>
    <row r="1352" spans="8:11" x14ac:dyDescent="0.25">
      <c r="H1352" s="3"/>
      <c r="I1352" s="3"/>
      <c r="J1352" s="3"/>
      <c r="K1352" s="4"/>
    </row>
    <row r="1353" spans="8:11" x14ac:dyDescent="0.25">
      <c r="H1353" s="3"/>
      <c r="I1353" s="3"/>
      <c r="J1353" s="3"/>
      <c r="K1353" s="4"/>
    </row>
    <row r="1354" spans="8:11" x14ac:dyDescent="0.25">
      <c r="H1354" s="3"/>
      <c r="I1354" s="3"/>
      <c r="J1354" s="3"/>
      <c r="K1354" s="4"/>
    </row>
    <row r="1355" spans="8:11" x14ac:dyDescent="0.25">
      <c r="H1355" s="3"/>
      <c r="I1355" s="3"/>
      <c r="J1355" s="3"/>
      <c r="K1355" s="4"/>
    </row>
    <row r="1356" spans="8:11" x14ac:dyDescent="0.25">
      <c r="H1356" s="3"/>
      <c r="I1356" s="3"/>
      <c r="J1356" s="3"/>
      <c r="K1356" s="4"/>
    </row>
    <row r="1357" spans="8:11" x14ac:dyDescent="0.25">
      <c r="H1357" s="3"/>
      <c r="I1357" s="3"/>
      <c r="J1357" s="3"/>
      <c r="K1357" s="4"/>
    </row>
    <row r="1358" spans="8:11" x14ac:dyDescent="0.25">
      <c r="H1358" s="3"/>
      <c r="I1358" s="3"/>
      <c r="J1358" s="3"/>
      <c r="K1358" s="4"/>
    </row>
    <row r="1359" spans="8:11" x14ac:dyDescent="0.25">
      <c r="H1359" s="3"/>
      <c r="I1359" s="3"/>
      <c r="J1359" s="3"/>
      <c r="K1359" s="4"/>
    </row>
    <row r="1360" spans="8:11" x14ac:dyDescent="0.25">
      <c r="H1360" s="3"/>
      <c r="I1360" s="3"/>
      <c r="J1360" s="3"/>
      <c r="K1360" s="4"/>
    </row>
    <row r="1361" spans="8:11" x14ac:dyDescent="0.25">
      <c r="H1361" s="3"/>
      <c r="I1361" s="3"/>
      <c r="J1361" s="3"/>
      <c r="K1361" s="4"/>
    </row>
    <row r="1362" spans="8:11" x14ac:dyDescent="0.25">
      <c r="H1362" s="3"/>
      <c r="I1362" s="3"/>
      <c r="J1362" s="3"/>
      <c r="K1362" s="4"/>
    </row>
    <row r="1363" spans="8:11" x14ac:dyDescent="0.25">
      <c r="H1363" s="3"/>
      <c r="I1363" s="3"/>
      <c r="J1363" s="3"/>
      <c r="K1363" s="4"/>
    </row>
    <row r="1364" spans="8:11" x14ac:dyDescent="0.25">
      <c r="H1364" s="3"/>
      <c r="I1364" s="3"/>
      <c r="J1364" s="3"/>
      <c r="K1364" s="4"/>
    </row>
    <row r="1365" spans="8:11" x14ac:dyDescent="0.25">
      <c r="H1365" s="3"/>
      <c r="I1365" s="3"/>
      <c r="J1365" s="3"/>
      <c r="K1365" s="4"/>
    </row>
    <row r="1366" spans="8:11" x14ac:dyDescent="0.25">
      <c r="H1366" s="3"/>
      <c r="I1366" s="3"/>
      <c r="J1366" s="3"/>
      <c r="K1366" s="4"/>
    </row>
    <row r="1367" spans="8:11" x14ac:dyDescent="0.25">
      <c r="H1367" s="3"/>
      <c r="I1367" s="3"/>
      <c r="J1367" s="3"/>
      <c r="K1367" s="4"/>
    </row>
    <row r="1368" spans="8:11" x14ac:dyDescent="0.25">
      <c r="H1368" s="3"/>
      <c r="I1368" s="3"/>
      <c r="J1368" s="3"/>
      <c r="K1368" s="4"/>
    </row>
    <row r="1369" spans="8:11" x14ac:dyDescent="0.25">
      <c r="H1369" s="3"/>
      <c r="I1369" s="3"/>
      <c r="J1369" s="3"/>
      <c r="K1369" s="4"/>
    </row>
    <row r="1370" spans="8:11" x14ac:dyDescent="0.25">
      <c r="H1370" s="3"/>
      <c r="I1370" s="3"/>
      <c r="J1370" s="3"/>
      <c r="K1370" s="4"/>
    </row>
    <row r="1371" spans="8:11" x14ac:dyDescent="0.25">
      <c r="H1371" s="3"/>
      <c r="I1371" s="3"/>
      <c r="J1371" s="3"/>
      <c r="K1371" s="4"/>
    </row>
    <row r="1372" spans="8:11" x14ac:dyDescent="0.25">
      <c r="H1372" s="3"/>
      <c r="I1372" s="3"/>
      <c r="J1372" s="3"/>
      <c r="K1372" s="4"/>
    </row>
    <row r="1373" spans="8:11" x14ac:dyDescent="0.25">
      <c r="H1373" s="3"/>
      <c r="I1373" s="3"/>
      <c r="J1373" s="3"/>
      <c r="K1373" s="4"/>
    </row>
    <row r="1374" spans="8:11" x14ac:dyDescent="0.25">
      <c r="H1374" s="3"/>
      <c r="I1374" s="3"/>
      <c r="J1374" s="3"/>
      <c r="K1374" s="4"/>
    </row>
    <row r="1375" spans="8:11" x14ac:dyDescent="0.25">
      <c r="H1375" s="3"/>
      <c r="I1375" s="3"/>
      <c r="J1375" s="3"/>
      <c r="K1375" s="4"/>
    </row>
    <row r="1376" spans="8:11" x14ac:dyDescent="0.25">
      <c r="H1376" s="3"/>
      <c r="I1376" s="3"/>
      <c r="J1376" s="3"/>
      <c r="K1376" s="4"/>
    </row>
    <row r="1377" spans="8:11" x14ac:dyDescent="0.25">
      <c r="H1377" s="3"/>
      <c r="I1377" s="3"/>
      <c r="J1377" s="3"/>
      <c r="K1377" s="4"/>
    </row>
    <row r="1378" spans="8:11" x14ac:dyDescent="0.25">
      <c r="H1378" s="3"/>
      <c r="I1378" s="3"/>
      <c r="J1378" s="3"/>
      <c r="K1378" s="4"/>
    </row>
    <row r="1379" spans="8:11" x14ac:dyDescent="0.25">
      <c r="H1379" s="3"/>
      <c r="I1379" s="3"/>
      <c r="J1379" s="3"/>
      <c r="K1379" s="4"/>
    </row>
    <row r="1380" spans="8:11" x14ac:dyDescent="0.25">
      <c r="H1380" s="3"/>
      <c r="I1380" s="3"/>
      <c r="J1380" s="3"/>
      <c r="K1380" s="4"/>
    </row>
    <row r="1381" spans="8:11" x14ac:dyDescent="0.25">
      <c r="H1381" s="3"/>
      <c r="I1381" s="3"/>
      <c r="J1381" s="3"/>
      <c r="K1381" s="4"/>
    </row>
    <row r="1382" spans="8:11" x14ac:dyDescent="0.25">
      <c r="H1382" s="3"/>
      <c r="I1382" s="3"/>
      <c r="J1382" s="3"/>
      <c r="K1382" s="4"/>
    </row>
    <row r="1383" spans="8:11" x14ac:dyDescent="0.25">
      <c r="H1383" s="3"/>
      <c r="I1383" s="3"/>
      <c r="J1383" s="3"/>
      <c r="K1383" s="4"/>
    </row>
    <row r="1384" spans="8:11" x14ac:dyDescent="0.25">
      <c r="H1384" s="3"/>
      <c r="I1384" s="3"/>
      <c r="J1384" s="3"/>
      <c r="K1384" s="4"/>
    </row>
    <row r="1385" spans="8:11" x14ac:dyDescent="0.25">
      <c r="H1385" s="3"/>
      <c r="I1385" s="3"/>
      <c r="J1385" s="3"/>
      <c r="K1385" s="4"/>
    </row>
    <row r="1386" spans="8:11" x14ac:dyDescent="0.25">
      <c r="H1386" s="3"/>
      <c r="I1386" s="3"/>
      <c r="J1386" s="3"/>
      <c r="K1386" s="4"/>
    </row>
    <row r="1387" spans="8:11" x14ac:dyDescent="0.25">
      <c r="H1387" s="3"/>
      <c r="I1387" s="3"/>
      <c r="J1387" s="3"/>
      <c r="K1387" s="4"/>
    </row>
    <row r="1388" spans="8:11" x14ac:dyDescent="0.25">
      <c r="H1388" s="3"/>
      <c r="I1388" s="3"/>
      <c r="J1388" s="3"/>
      <c r="K1388" s="4"/>
    </row>
    <row r="1389" spans="8:11" x14ac:dyDescent="0.25">
      <c r="H1389" s="3"/>
      <c r="I1389" s="3"/>
      <c r="J1389" s="3"/>
      <c r="K1389" s="4"/>
    </row>
    <row r="1390" spans="8:11" x14ac:dyDescent="0.25">
      <c r="H1390" s="3"/>
      <c r="I1390" s="3"/>
      <c r="J1390" s="3"/>
      <c r="K1390" s="4"/>
    </row>
    <row r="1391" spans="8:11" x14ac:dyDescent="0.25">
      <c r="H1391" s="3"/>
      <c r="I1391" s="3"/>
      <c r="J1391" s="3"/>
      <c r="K1391" s="4"/>
    </row>
    <row r="1392" spans="8:11" x14ac:dyDescent="0.25">
      <c r="H1392" s="3"/>
      <c r="I1392" s="3"/>
      <c r="J1392" s="3"/>
      <c r="K1392" s="4"/>
    </row>
    <row r="1393" spans="8:11" x14ac:dyDescent="0.25">
      <c r="H1393" s="3"/>
      <c r="I1393" s="3"/>
      <c r="J1393" s="3"/>
      <c r="K1393" s="4"/>
    </row>
    <row r="1394" spans="8:11" x14ac:dyDescent="0.25">
      <c r="H1394" s="3"/>
      <c r="I1394" s="3"/>
      <c r="J1394" s="3"/>
      <c r="K1394" s="4"/>
    </row>
    <row r="1395" spans="8:11" x14ac:dyDescent="0.25">
      <c r="H1395" s="3"/>
      <c r="I1395" s="3"/>
      <c r="J1395" s="3"/>
      <c r="K1395" s="4"/>
    </row>
    <row r="1396" spans="8:11" x14ac:dyDescent="0.25">
      <c r="H1396" s="3"/>
      <c r="I1396" s="3"/>
      <c r="J1396" s="3"/>
      <c r="K1396" s="4"/>
    </row>
    <row r="1397" spans="8:11" x14ac:dyDescent="0.25">
      <c r="H1397" s="3"/>
      <c r="I1397" s="3"/>
      <c r="J1397" s="3"/>
      <c r="K1397" s="4"/>
    </row>
    <row r="1398" spans="8:11" x14ac:dyDescent="0.25">
      <c r="H1398" s="3"/>
      <c r="I1398" s="3"/>
      <c r="J1398" s="3"/>
      <c r="K1398" s="4"/>
    </row>
    <row r="1399" spans="8:11" x14ac:dyDescent="0.25">
      <c r="H1399" s="3"/>
      <c r="I1399" s="3"/>
      <c r="J1399" s="3"/>
      <c r="K1399" s="4"/>
    </row>
    <row r="1400" spans="8:11" x14ac:dyDescent="0.25">
      <c r="H1400" s="3"/>
      <c r="I1400" s="3"/>
      <c r="J1400" s="3"/>
      <c r="K1400" s="4"/>
    </row>
    <row r="1401" spans="8:11" x14ac:dyDescent="0.25">
      <c r="H1401" s="3"/>
      <c r="I1401" s="3"/>
      <c r="J1401" s="3"/>
      <c r="K1401" s="4"/>
    </row>
    <row r="1402" spans="8:11" x14ac:dyDescent="0.25">
      <c r="H1402" s="3"/>
      <c r="I1402" s="3"/>
      <c r="J1402" s="3"/>
      <c r="K1402" s="4"/>
    </row>
    <row r="1403" spans="8:11" x14ac:dyDescent="0.25">
      <c r="H1403" s="3"/>
      <c r="I1403" s="3"/>
      <c r="J1403" s="3"/>
      <c r="K1403" s="4"/>
    </row>
    <row r="1404" spans="8:11" x14ac:dyDescent="0.25">
      <c r="H1404" s="3"/>
      <c r="I1404" s="3"/>
      <c r="J1404" s="3"/>
      <c r="K1404" s="4"/>
    </row>
    <row r="1405" spans="8:11" x14ac:dyDescent="0.25">
      <c r="H1405" s="3"/>
      <c r="I1405" s="3"/>
      <c r="J1405" s="3"/>
      <c r="K1405" s="4"/>
    </row>
    <row r="1406" spans="8:11" x14ac:dyDescent="0.25">
      <c r="H1406" s="3"/>
      <c r="I1406" s="3"/>
      <c r="J1406" s="3"/>
      <c r="K1406" s="4"/>
    </row>
    <row r="1407" spans="8:11" x14ac:dyDescent="0.25">
      <c r="H1407" s="3"/>
      <c r="I1407" s="3"/>
      <c r="J1407" s="3"/>
      <c r="K1407" s="4"/>
    </row>
    <row r="1408" spans="8:11" x14ac:dyDescent="0.25">
      <c r="H1408" s="3"/>
      <c r="I1408" s="3"/>
      <c r="J1408" s="3"/>
      <c r="K1408" s="4"/>
    </row>
    <row r="1409" spans="8:11" x14ac:dyDescent="0.25">
      <c r="H1409" s="3"/>
      <c r="I1409" s="3"/>
      <c r="J1409" s="3"/>
      <c r="K1409" s="4"/>
    </row>
    <row r="1410" spans="8:11" x14ac:dyDescent="0.25">
      <c r="H1410" s="3"/>
      <c r="I1410" s="3"/>
      <c r="J1410" s="3"/>
      <c r="K1410" s="4"/>
    </row>
    <row r="1411" spans="8:11" x14ac:dyDescent="0.25">
      <c r="H1411" s="3"/>
      <c r="I1411" s="3"/>
      <c r="J1411" s="3"/>
      <c r="K1411" s="4"/>
    </row>
    <row r="1412" spans="8:11" x14ac:dyDescent="0.25">
      <c r="H1412" s="3"/>
      <c r="I1412" s="3"/>
      <c r="J1412" s="3"/>
      <c r="K1412" s="4"/>
    </row>
    <row r="1413" spans="8:11" x14ac:dyDescent="0.25">
      <c r="H1413" s="3"/>
      <c r="I1413" s="3"/>
      <c r="J1413" s="3"/>
      <c r="K1413" s="4"/>
    </row>
    <row r="1414" spans="8:11" x14ac:dyDescent="0.25">
      <c r="H1414" s="3"/>
      <c r="I1414" s="3"/>
      <c r="J1414" s="3"/>
      <c r="K1414" s="4"/>
    </row>
    <row r="1415" spans="8:11" x14ac:dyDescent="0.25">
      <c r="H1415" s="3"/>
      <c r="I1415" s="3"/>
      <c r="J1415" s="3"/>
      <c r="K1415" s="4"/>
    </row>
    <row r="1416" spans="8:11" x14ac:dyDescent="0.25">
      <c r="H1416" s="3"/>
      <c r="I1416" s="3"/>
      <c r="J1416" s="3"/>
      <c r="K1416" s="4"/>
    </row>
    <row r="1417" spans="8:11" x14ac:dyDescent="0.25">
      <c r="H1417" s="3"/>
      <c r="I1417" s="3"/>
      <c r="J1417" s="3"/>
      <c r="K1417" s="4"/>
    </row>
    <row r="1418" spans="8:11" x14ac:dyDescent="0.25">
      <c r="H1418" s="3"/>
      <c r="I1418" s="3"/>
      <c r="J1418" s="3"/>
      <c r="K1418" s="4"/>
    </row>
    <row r="1419" spans="8:11" x14ac:dyDescent="0.25">
      <c r="H1419" s="3"/>
      <c r="I1419" s="3"/>
      <c r="J1419" s="3"/>
      <c r="K1419" s="4"/>
    </row>
    <row r="1420" spans="8:11" x14ac:dyDescent="0.25">
      <c r="H1420" s="3"/>
      <c r="I1420" s="3"/>
      <c r="J1420" s="3"/>
      <c r="K1420" s="4"/>
    </row>
    <row r="1421" spans="8:11" x14ac:dyDescent="0.25">
      <c r="H1421" s="3"/>
      <c r="I1421" s="3"/>
      <c r="J1421" s="3"/>
      <c r="K1421" s="4"/>
    </row>
    <row r="1422" spans="8:11" x14ac:dyDescent="0.25">
      <c r="H1422" s="3"/>
      <c r="I1422" s="3"/>
      <c r="J1422" s="3"/>
      <c r="K1422" s="4"/>
    </row>
    <row r="1423" spans="8:11" x14ac:dyDescent="0.25">
      <c r="H1423" s="3"/>
      <c r="I1423" s="3"/>
      <c r="J1423" s="3"/>
      <c r="K1423" s="4"/>
    </row>
    <row r="1424" spans="8:11" x14ac:dyDescent="0.25">
      <c r="H1424" s="3"/>
      <c r="I1424" s="3"/>
      <c r="J1424" s="3"/>
      <c r="K1424" s="4"/>
    </row>
    <row r="1425" spans="8:11" x14ac:dyDescent="0.25">
      <c r="H1425" s="3"/>
      <c r="I1425" s="3"/>
      <c r="J1425" s="3"/>
      <c r="K1425" s="4"/>
    </row>
    <row r="1426" spans="8:11" x14ac:dyDescent="0.25">
      <c r="H1426" s="3"/>
      <c r="I1426" s="3"/>
      <c r="J1426" s="3"/>
      <c r="K1426" s="4"/>
    </row>
    <row r="1427" spans="8:11" x14ac:dyDescent="0.25">
      <c r="H1427" s="3"/>
      <c r="I1427" s="3"/>
      <c r="J1427" s="3"/>
      <c r="K1427" s="4"/>
    </row>
    <row r="1428" spans="8:11" x14ac:dyDescent="0.25">
      <c r="H1428" s="3"/>
      <c r="I1428" s="3"/>
      <c r="J1428" s="3"/>
      <c r="K1428" s="4"/>
    </row>
    <row r="1429" spans="8:11" x14ac:dyDescent="0.25">
      <c r="H1429" s="3"/>
      <c r="I1429" s="3"/>
      <c r="J1429" s="3"/>
      <c r="K1429" s="4"/>
    </row>
    <row r="1430" spans="8:11" x14ac:dyDescent="0.25">
      <c r="H1430" s="3"/>
      <c r="I1430" s="3"/>
      <c r="J1430" s="3"/>
      <c r="K1430" s="4"/>
    </row>
    <row r="1431" spans="8:11" x14ac:dyDescent="0.25">
      <c r="H1431" s="3"/>
      <c r="I1431" s="3"/>
      <c r="J1431" s="3"/>
      <c r="K1431" s="4"/>
    </row>
    <row r="1432" spans="8:11" x14ac:dyDescent="0.25">
      <c r="H1432" s="3"/>
      <c r="I1432" s="3"/>
      <c r="J1432" s="3"/>
      <c r="K1432" s="4"/>
    </row>
    <row r="1433" spans="8:11" x14ac:dyDescent="0.25">
      <c r="H1433" s="3"/>
      <c r="I1433" s="3"/>
      <c r="J1433" s="3"/>
      <c r="K1433" s="4"/>
    </row>
    <row r="1434" spans="8:11" x14ac:dyDescent="0.25">
      <c r="H1434" s="3"/>
      <c r="I1434" s="3"/>
      <c r="J1434" s="3"/>
      <c r="K1434" s="4"/>
    </row>
    <row r="1435" spans="8:11" x14ac:dyDescent="0.25">
      <c r="H1435" s="3"/>
      <c r="I1435" s="3"/>
      <c r="J1435" s="3"/>
      <c r="K1435" s="4"/>
    </row>
    <row r="1436" spans="8:11" x14ac:dyDescent="0.25">
      <c r="H1436" s="3"/>
      <c r="I1436" s="3"/>
      <c r="J1436" s="3"/>
      <c r="K1436" s="4"/>
    </row>
    <row r="1437" spans="8:11" x14ac:dyDescent="0.25">
      <c r="H1437" s="3"/>
      <c r="I1437" s="3"/>
      <c r="J1437" s="3"/>
      <c r="K1437" s="4"/>
    </row>
    <row r="1438" spans="8:11" x14ac:dyDescent="0.25">
      <c r="H1438" s="3"/>
      <c r="I1438" s="3"/>
      <c r="J1438" s="3"/>
      <c r="K1438" s="4"/>
    </row>
    <row r="1439" spans="8:11" x14ac:dyDescent="0.25">
      <c r="H1439" s="3"/>
      <c r="I1439" s="3"/>
      <c r="J1439" s="3"/>
      <c r="K1439" s="4"/>
    </row>
    <row r="1440" spans="8:11" x14ac:dyDescent="0.25">
      <c r="H1440" s="3"/>
      <c r="I1440" s="3"/>
      <c r="J1440" s="3"/>
      <c r="K1440" s="4"/>
    </row>
    <row r="1441" spans="8:11" x14ac:dyDescent="0.25">
      <c r="H1441" s="3"/>
      <c r="I1441" s="3"/>
      <c r="J1441" s="3"/>
      <c r="K1441" s="4"/>
    </row>
    <row r="1442" spans="8:11" x14ac:dyDescent="0.25">
      <c r="H1442" s="3"/>
      <c r="I1442" s="3"/>
      <c r="J1442" s="3"/>
      <c r="K1442" s="4"/>
    </row>
    <row r="1443" spans="8:11" x14ac:dyDescent="0.25">
      <c r="H1443" s="3"/>
      <c r="I1443" s="3"/>
      <c r="J1443" s="3"/>
      <c r="K1443" s="4"/>
    </row>
    <row r="1444" spans="8:11" x14ac:dyDescent="0.25">
      <c r="H1444" s="3"/>
      <c r="I1444" s="3"/>
      <c r="J1444" s="3"/>
      <c r="K1444" s="4"/>
    </row>
    <row r="1445" spans="8:11" x14ac:dyDescent="0.25">
      <c r="H1445" s="3"/>
      <c r="I1445" s="3"/>
      <c r="J1445" s="3"/>
      <c r="K1445" s="4"/>
    </row>
    <row r="1446" spans="8:11" x14ac:dyDescent="0.25">
      <c r="H1446" s="3"/>
      <c r="I1446" s="3"/>
      <c r="J1446" s="3"/>
      <c r="K1446" s="4"/>
    </row>
    <row r="1447" spans="8:11" x14ac:dyDescent="0.25">
      <c r="H1447" s="3"/>
      <c r="I1447" s="3"/>
      <c r="J1447" s="3"/>
      <c r="K1447" s="4"/>
    </row>
    <row r="1448" spans="8:11" x14ac:dyDescent="0.25">
      <c r="H1448" s="3"/>
      <c r="I1448" s="3"/>
      <c r="J1448" s="3"/>
      <c r="K1448" s="4"/>
    </row>
    <row r="1449" spans="8:11" x14ac:dyDescent="0.25">
      <c r="H1449" s="3"/>
      <c r="I1449" s="3"/>
      <c r="J1449" s="3"/>
      <c r="K1449" s="4"/>
    </row>
    <row r="1450" spans="8:11" x14ac:dyDescent="0.25">
      <c r="H1450" s="3"/>
      <c r="I1450" s="3"/>
      <c r="J1450" s="3"/>
      <c r="K1450" s="4"/>
    </row>
    <row r="1451" spans="8:11" x14ac:dyDescent="0.25">
      <c r="H1451" s="3"/>
      <c r="I1451" s="3"/>
      <c r="J1451" s="3"/>
      <c r="K1451" s="4"/>
    </row>
    <row r="1452" spans="8:11" x14ac:dyDescent="0.25">
      <c r="H1452" s="3"/>
      <c r="I1452" s="3"/>
      <c r="J1452" s="3"/>
      <c r="K1452" s="4"/>
    </row>
    <row r="1453" spans="8:11" x14ac:dyDescent="0.25">
      <c r="H1453" s="3"/>
      <c r="I1453" s="3"/>
      <c r="J1453" s="3"/>
      <c r="K1453" s="4"/>
    </row>
    <row r="1454" spans="8:11" x14ac:dyDescent="0.25">
      <c r="H1454" s="3"/>
      <c r="I1454" s="3"/>
      <c r="J1454" s="3"/>
      <c r="K1454" s="4"/>
    </row>
    <row r="1455" spans="8:11" x14ac:dyDescent="0.25">
      <c r="H1455" s="3"/>
      <c r="I1455" s="3"/>
      <c r="J1455" s="3"/>
      <c r="K1455" s="4"/>
    </row>
    <row r="1456" spans="8:11" x14ac:dyDescent="0.25">
      <c r="H1456" s="3"/>
      <c r="I1456" s="3"/>
      <c r="J1456" s="3"/>
      <c r="K1456" s="4"/>
    </row>
    <row r="1457" spans="8:11" x14ac:dyDescent="0.25">
      <c r="H1457" s="3"/>
      <c r="I1457" s="3"/>
      <c r="J1457" s="3"/>
      <c r="K1457" s="4"/>
    </row>
    <row r="1458" spans="8:11" x14ac:dyDescent="0.25">
      <c r="H1458" s="3"/>
      <c r="I1458" s="3"/>
      <c r="J1458" s="3"/>
      <c r="K1458" s="4"/>
    </row>
    <row r="1459" spans="8:11" x14ac:dyDescent="0.25">
      <c r="H1459" s="3"/>
      <c r="I1459" s="3"/>
      <c r="J1459" s="3"/>
      <c r="K1459" s="4"/>
    </row>
    <row r="1460" spans="8:11" x14ac:dyDescent="0.25">
      <c r="H1460" s="3"/>
      <c r="I1460" s="3"/>
      <c r="J1460" s="3"/>
      <c r="K1460" s="4"/>
    </row>
    <row r="1461" spans="8:11" x14ac:dyDescent="0.25">
      <c r="H1461" s="3"/>
      <c r="I1461" s="3"/>
      <c r="J1461" s="3"/>
      <c r="K1461" s="4"/>
    </row>
    <row r="1462" spans="8:11" x14ac:dyDescent="0.25">
      <c r="H1462" s="3"/>
      <c r="I1462" s="3"/>
      <c r="J1462" s="3"/>
      <c r="K1462" s="4"/>
    </row>
    <row r="1463" spans="8:11" x14ac:dyDescent="0.25">
      <c r="H1463" s="3"/>
      <c r="I1463" s="3"/>
      <c r="J1463" s="3"/>
      <c r="K1463" s="4"/>
    </row>
    <row r="1464" spans="8:11" x14ac:dyDescent="0.25">
      <c r="H1464" s="3"/>
      <c r="I1464" s="3"/>
      <c r="J1464" s="3"/>
      <c r="K1464" s="4"/>
    </row>
    <row r="1465" spans="8:11" x14ac:dyDescent="0.25">
      <c r="H1465" s="3"/>
      <c r="I1465" s="3"/>
      <c r="J1465" s="3"/>
      <c r="K1465" s="4"/>
    </row>
    <row r="1466" spans="8:11" x14ac:dyDescent="0.25">
      <c r="H1466" s="3"/>
      <c r="I1466" s="3"/>
      <c r="J1466" s="3"/>
      <c r="K1466" s="4"/>
    </row>
    <row r="1467" spans="8:11" x14ac:dyDescent="0.25">
      <c r="H1467" s="3"/>
      <c r="I1467" s="3"/>
      <c r="J1467" s="3"/>
      <c r="K1467" s="4"/>
    </row>
    <row r="1468" spans="8:11" x14ac:dyDescent="0.25">
      <c r="H1468" s="3"/>
      <c r="I1468" s="3"/>
      <c r="J1468" s="3"/>
      <c r="K1468" s="4"/>
    </row>
    <row r="1469" spans="8:11" x14ac:dyDescent="0.25">
      <c r="H1469" s="3"/>
      <c r="I1469" s="3"/>
      <c r="J1469" s="3"/>
      <c r="K1469" s="4"/>
    </row>
    <row r="1470" spans="8:11" x14ac:dyDescent="0.25">
      <c r="H1470" s="3"/>
      <c r="I1470" s="3"/>
      <c r="J1470" s="3"/>
      <c r="K1470" s="4"/>
    </row>
    <row r="1471" spans="8:11" x14ac:dyDescent="0.25">
      <c r="H1471" s="3"/>
      <c r="I1471" s="3"/>
      <c r="J1471" s="3"/>
      <c r="K1471" s="4"/>
    </row>
    <row r="1472" spans="8:11" x14ac:dyDescent="0.25">
      <c r="H1472" s="3"/>
      <c r="I1472" s="3"/>
      <c r="J1472" s="3"/>
      <c r="K1472" s="4"/>
    </row>
    <row r="1473" spans="8:11" x14ac:dyDescent="0.25">
      <c r="H1473" s="3"/>
      <c r="I1473" s="3"/>
      <c r="J1473" s="3"/>
      <c r="K1473" s="4"/>
    </row>
    <row r="1474" spans="8:11" x14ac:dyDescent="0.25">
      <c r="H1474" s="3"/>
      <c r="I1474" s="3"/>
      <c r="J1474" s="3"/>
      <c r="K1474" s="4"/>
    </row>
    <row r="1475" spans="8:11" x14ac:dyDescent="0.25">
      <c r="H1475" s="3"/>
      <c r="I1475" s="3"/>
      <c r="J1475" s="3"/>
      <c r="K1475" s="4"/>
    </row>
    <row r="1476" spans="8:11" x14ac:dyDescent="0.25">
      <c r="H1476" s="3"/>
      <c r="I1476" s="3"/>
      <c r="J1476" s="3"/>
      <c r="K1476" s="4"/>
    </row>
    <row r="1477" spans="8:11" x14ac:dyDescent="0.25">
      <c r="H1477" s="3"/>
      <c r="I1477" s="3"/>
      <c r="J1477" s="3"/>
      <c r="K1477" s="4"/>
    </row>
    <row r="1478" spans="8:11" x14ac:dyDescent="0.25">
      <c r="H1478" s="3"/>
      <c r="I1478" s="3"/>
      <c r="J1478" s="3"/>
      <c r="K1478" s="4"/>
    </row>
    <row r="1479" spans="8:11" x14ac:dyDescent="0.25">
      <c r="H1479" s="3"/>
      <c r="I1479" s="3"/>
      <c r="J1479" s="3"/>
      <c r="K1479" s="4"/>
    </row>
    <row r="1480" spans="8:11" x14ac:dyDescent="0.25">
      <c r="H1480" s="3"/>
      <c r="I1480" s="3"/>
      <c r="J1480" s="3"/>
      <c r="K1480" s="4"/>
    </row>
    <row r="1481" spans="8:11" x14ac:dyDescent="0.25">
      <c r="H1481" s="3"/>
      <c r="I1481" s="3"/>
      <c r="J1481" s="3"/>
      <c r="K1481" s="4"/>
    </row>
    <row r="1482" spans="8:11" x14ac:dyDescent="0.25">
      <c r="H1482" s="3"/>
      <c r="I1482" s="3"/>
      <c r="J1482" s="3"/>
      <c r="K1482" s="4"/>
    </row>
    <row r="1483" spans="8:11" x14ac:dyDescent="0.25">
      <c r="H1483" s="3"/>
      <c r="I1483" s="3"/>
      <c r="J1483" s="3"/>
      <c r="K1483" s="4"/>
    </row>
    <row r="1484" spans="8:11" x14ac:dyDescent="0.25">
      <c r="H1484" s="3"/>
      <c r="I1484" s="3"/>
      <c r="J1484" s="3"/>
      <c r="K1484" s="4"/>
    </row>
    <row r="1485" spans="8:11" x14ac:dyDescent="0.25">
      <c r="H1485" s="3"/>
      <c r="I1485" s="3"/>
      <c r="J1485" s="3"/>
      <c r="K1485" s="4"/>
    </row>
    <row r="1486" spans="8:11" x14ac:dyDescent="0.25">
      <c r="H1486" s="3"/>
      <c r="I1486" s="3"/>
      <c r="J1486" s="3"/>
      <c r="K1486" s="4"/>
    </row>
    <row r="1487" spans="8:11" x14ac:dyDescent="0.25">
      <c r="H1487" s="3"/>
      <c r="I1487" s="3"/>
      <c r="J1487" s="3"/>
      <c r="K1487" s="4"/>
    </row>
    <row r="1488" spans="8:11" x14ac:dyDescent="0.25">
      <c r="H1488" s="3"/>
      <c r="I1488" s="3"/>
      <c r="J1488" s="3"/>
      <c r="K1488" s="4"/>
    </row>
    <row r="1489" spans="8:11" x14ac:dyDescent="0.25">
      <c r="H1489" s="3"/>
      <c r="I1489" s="3"/>
      <c r="J1489" s="3"/>
      <c r="K1489" s="4"/>
    </row>
    <row r="1490" spans="8:11" x14ac:dyDescent="0.25">
      <c r="H1490" s="3"/>
      <c r="I1490" s="3"/>
      <c r="J1490" s="3"/>
      <c r="K1490" s="4"/>
    </row>
    <row r="1491" spans="8:11" x14ac:dyDescent="0.25">
      <c r="H1491" s="3"/>
      <c r="I1491" s="3"/>
      <c r="J1491" s="3"/>
      <c r="K1491" s="4"/>
    </row>
    <row r="1492" spans="8:11" x14ac:dyDescent="0.25">
      <c r="H1492" s="3"/>
      <c r="I1492" s="3"/>
      <c r="J1492" s="3"/>
      <c r="K1492" s="4"/>
    </row>
    <row r="1493" spans="8:11" x14ac:dyDescent="0.25">
      <c r="H1493" s="3"/>
      <c r="I1493" s="3"/>
      <c r="J1493" s="3"/>
      <c r="K1493" s="4"/>
    </row>
    <row r="1494" spans="8:11" x14ac:dyDescent="0.25">
      <c r="H1494" s="3"/>
      <c r="I1494" s="3"/>
      <c r="J1494" s="3"/>
      <c r="K1494" s="4"/>
    </row>
    <row r="1495" spans="8:11" x14ac:dyDescent="0.25">
      <c r="H1495" s="3"/>
      <c r="I1495" s="3"/>
      <c r="J1495" s="3"/>
      <c r="K1495" s="4"/>
    </row>
    <row r="1496" spans="8:11" x14ac:dyDescent="0.25">
      <c r="H1496" s="3"/>
      <c r="I1496" s="3"/>
      <c r="J1496" s="3"/>
      <c r="K1496" s="4"/>
    </row>
    <row r="1497" spans="8:11" x14ac:dyDescent="0.25">
      <c r="H1497" s="3"/>
      <c r="I1497" s="3"/>
      <c r="J1497" s="3"/>
      <c r="K1497" s="4"/>
    </row>
    <row r="1498" spans="8:11" x14ac:dyDescent="0.25">
      <c r="H1498" s="3"/>
      <c r="I1498" s="3"/>
      <c r="J1498" s="3"/>
      <c r="K1498" s="4"/>
    </row>
    <row r="1499" spans="8:11" x14ac:dyDescent="0.25">
      <c r="H1499" s="3"/>
      <c r="I1499" s="3"/>
      <c r="J1499" s="3"/>
      <c r="K1499" s="4"/>
    </row>
    <row r="1500" spans="8:11" x14ac:dyDescent="0.25">
      <c r="H1500" s="3"/>
      <c r="I1500" s="3"/>
      <c r="J1500" s="3"/>
      <c r="K1500" s="4"/>
    </row>
    <row r="1501" spans="8:11" x14ac:dyDescent="0.25">
      <c r="H1501" s="3"/>
      <c r="I1501" s="3"/>
      <c r="J1501" s="3"/>
      <c r="K1501" s="4"/>
    </row>
    <row r="1502" spans="8:11" x14ac:dyDescent="0.25">
      <c r="H1502" s="3"/>
      <c r="I1502" s="3"/>
      <c r="J1502" s="3"/>
      <c r="K1502" s="4"/>
    </row>
    <row r="1503" spans="8:11" x14ac:dyDescent="0.25">
      <c r="H1503" s="3"/>
      <c r="I1503" s="3"/>
      <c r="J1503" s="3"/>
      <c r="K1503" s="4"/>
    </row>
    <row r="1504" spans="8:11" x14ac:dyDescent="0.25">
      <c r="H1504" s="3"/>
      <c r="I1504" s="3"/>
      <c r="J1504" s="3"/>
      <c r="K1504" s="4"/>
    </row>
    <row r="1505" spans="8:11" x14ac:dyDescent="0.25">
      <c r="H1505" s="3"/>
      <c r="I1505" s="3"/>
      <c r="J1505" s="3"/>
      <c r="K1505" s="4"/>
    </row>
    <row r="1506" spans="8:11" x14ac:dyDescent="0.25">
      <c r="H1506" s="3"/>
      <c r="I1506" s="3"/>
      <c r="J1506" s="3"/>
      <c r="K1506" s="4"/>
    </row>
    <row r="1507" spans="8:11" x14ac:dyDescent="0.25">
      <c r="H1507" s="3"/>
      <c r="I1507" s="3"/>
      <c r="J1507" s="3"/>
      <c r="K1507" s="4"/>
    </row>
    <row r="1508" spans="8:11" x14ac:dyDescent="0.25">
      <c r="H1508" s="3"/>
      <c r="I1508" s="3"/>
      <c r="J1508" s="3"/>
      <c r="K1508" s="4"/>
    </row>
    <row r="1509" spans="8:11" x14ac:dyDescent="0.25">
      <c r="H1509" s="3"/>
      <c r="I1509" s="3"/>
      <c r="J1509" s="3"/>
      <c r="K1509" s="4"/>
    </row>
    <row r="1510" spans="8:11" x14ac:dyDescent="0.25">
      <c r="H1510" s="3"/>
      <c r="I1510" s="3"/>
      <c r="J1510" s="3"/>
      <c r="K1510" s="4"/>
    </row>
    <row r="1511" spans="8:11" x14ac:dyDescent="0.25">
      <c r="H1511" s="3"/>
      <c r="I1511" s="3"/>
      <c r="J1511" s="3"/>
      <c r="K1511" s="4"/>
    </row>
    <row r="1512" spans="8:11" x14ac:dyDescent="0.25">
      <c r="H1512" s="3"/>
      <c r="I1512" s="3"/>
      <c r="J1512" s="3"/>
      <c r="K1512" s="4"/>
    </row>
    <row r="1513" spans="8:11" x14ac:dyDescent="0.25">
      <c r="H1513" s="3"/>
      <c r="I1513" s="3"/>
      <c r="J1513" s="3"/>
      <c r="K1513" s="4"/>
    </row>
    <row r="1514" spans="8:11" x14ac:dyDescent="0.25">
      <c r="H1514" s="3"/>
      <c r="I1514" s="3"/>
      <c r="J1514" s="3"/>
      <c r="K1514" s="4"/>
    </row>
    <row r="1515" spans="8:11" x14ac:dyDescent="0.25">
      <c r="H1515" s="3"/>
      <c r="I1515" s="3"/>
      <c r="J1515" s="3"/>
      <c r="K1515" s="4"/>
    </row>
    <row r="1516" spans="8:11" x14ac:dyDescent="0.25">
      <c r="H1516" s="3"/>
      <c r="I1516" s="3"/>
      <c r="J1516" s="3"/>
      <c r="K1516" s="4"/>
    </row>
    <row r="1517" spans="8:11" x14ac:dyDescent="0.25">
      <c r="H1517" s="3"/>
      <c r="I1517" s="3"/>
      <c r="J1517" s="3"/>
      <c r="K1517" s="4"/>
    </row>
    <row r="1518" spans="8:11" x14ac:dyDescent="0.25">
      <c r="H1518" s="3"/>
      <c r="I1518" s="3"/>
      <c r="J1518" s="3"/>
      <c r="K1518" s="4"/>
    </row>
    <row r="1519" spans="8:11" x14ac:dyDescent="0.25">
      <c r="H1519" s="3"/>
      <c r="I1519" s="3"/>
      <c r="J1519" s="3"/>
      <c r="K1519" s="4"/>
    </row>
    <row r="1520" spans="8:11" x14ac:dyDescent="0.25">
      <c r="H1520" s="3"/>
      <c r="I1520" s="3"/>
      <c r="J1520" s="3"/>
      <c r="K1520" s="4"/>
    </row>
    <row r="1521" spans="8:11" x14ac:dyDescent="0.25">
      <c r="H1521" s="3"/>
      <c r="I1521" s="3"/>
      <c r="J1521" s="3"/>
      <c r="K1521" s="4"/>
    </row>
    <row r="1522" spans="8:11" x14ac:dyDescent="0.25">
      <c r="H1522" s="3"/>
      <c r="I1522" s="3"/>
      <c r="J1522" s="3"/>
      <c r="K1522" s="4"/>
    </row>
    <row r="1523" spans="8:11" x14ac:dyDescent="0.25">
      <c r="H1523" s="3"/>
      <c r="I1523" s="3"/>
      <c r="J1523" s="3"/>
      <c r="K1523" s="4"/>
    </row>
    <row r="1524" spans="8:11" x14ac:dyDescent="0.25">
      <c r="H1524" s="3"/>
      <c r="I1524" s="3"/>
      <c r="J1524" s="3"/>
      <c r="K1524" s="4"/>
    </row>
    <row r="1525" spans="8:11" x14ac:dyDescent="0.25">
      <c r="H1525" s="3"/>
      <c r="I1525" s="3"/>
      <c r="J1525" s="3"/>
      <c r="K1525" s="4"/>
    </row>
    <row r="1526" spans="8:11" x14ac:dyDescent="0.25">
      <c r="H1526" s="3"/>
      <c r="I1526" s="3"/>
      <c r="J1526" s="3"/>
      <c r="K1526" s="4"/>
    </row>
    <row r="1527" spans="8:11" x14ac:dyDescent="0.25">
      <c r="H1527" s="3"/>
      <c r="I1527" s="3"/>
      <c r="J1527" s="3"/>
      <c r="K1527" s="4"/>
    </row>
    <row r="1528" spans="8:11" x14ac:dyDescent="0.25">
      <c r="H1528" s="3"/>
      <c r="I1528" s="3"/>
      <c r="J1528" s="3"/>
      <c r="K1528" s="4"/>
    </row>
    <row r="1529" spans="8:11" x14ac:dyDescent="0.25">
      <c r="H1529" s="3"/>
      <c r="I1529" s="3"/>
      <c r="J1529" s="3"/>
      <c r="K1529" s="4"/>
    </row>
    <row r="1530" spans="8:11" x14ac:dyDescent="0.25">
      <c r="H1530" s="3"/>
      <c r="I1530" s="3"/>
      <c r="J1530" s="3"/>
      <c r="K1530" s="4"/>
    </row>
    <row r="1531" spans="8:11" x14ac:dyDescent="0.25">
      <c r="H1531" s="3"/>
      <c r="I1531" s="3"/>
      <c r="J1531" s="3"/>
      <c r="K1531" s="4"/>
    </row>
    <row r="1532" spans="8:11" x14ac:dyDescent="0.25">
      <c r="H1532" s="3"/>
      <c r="I1532" s="3"/>
      <c r="J1532" s="3"/>
      <c r="K1532" s="4"/>
    </row>
    <row r="1533" spans="8:11" x14ac:dyDescent="0.25">
      <c r="H1533" s="3"/>
      <c r="I1533" s="3"/>
      <c r="J1533" s="3"/>
      <c r="K1533" s="4"/>
    </row>
    <row r="1534" spans="8:11" x14ac:dyDescent="0.25">
      <c r="H1534" s="3"/>
      <c r="I1534" s="3"/>
      <c r="J1534" s="3"/>
      <c r="K1534" s="4"/>
    </row>
    <row r="1535" spans="8:11" x14ac:dyDescent="0.25">
      <c r="H1535" s="3"/>
      <c r="I1535" s="3"/>
      <c r="J1535" s="3"/>
      <c r="K1535" s="4"/>
    </row>
    <row r="1536" spans="8:11" x14ac:dyDescent="0.25">
      <c r="H1536" s="3"/>
      <c r="I1536" s="3"/>
      <c r="J1536" s="3"/>
      <c r="K1536" s="4"/>
    </row>
    <row r="1537" spans="8:11" x14ac:dyDescent="0.25">
      <c r="H1537" s="3"/>
      <c r="I1537" s="3"/>
      <c r="J1537" s="3"/>
      <c r="K1537" s="4"/>
    </row>
    <row r="1538" spans="8:11" x14ac:dyDescent="0.25">
      <c r="H1538" s="3"/>
      <c r="I1538" s="3"/>
      <c r="J1538" s="3"/>
      <c r="K1538" s="4"/>
    </row>
    <row r="1539" spans="8:11" x14ac:dyDescent="0.25">
      <c r="H1539" s="3"/>
      <c r="I1539" s="3"/>
      <c r="J1539" s="3"/>
      <c r="K1539" s="4"/>
    </row>
    <row r="1540" spans="8:11" x14ac:dyDescent="0.25">
      <c r="H1540" s="3"/>
      <c r="I1540" s="3"/>
      <c r="J1540" s="3"/>
      <c r="K1540" s="4"/>
    </row>
    <row r="1541" spans="8:11" x14ac:dyDescent="0.25">
      <c r="H1541" s="3"/>
      <c r="I1541" s="3"/>
      <c r="J1541" s="3"/>
      <c r="K1541" s="4"/>
    </row>
    <row r="1542" spans="8:11" x14ac:dyDescent="0.25">
      <c r="H1542" s="3"/>
      <c r="I1542" s="3"/>
      <c r="J1542" s="3"/>
      <c r="K1542" s="4"/>
    </row>
    <row r="1543" spans="8:11" x14ac:dyDescent="0.25">
      <c r="H1543" s="3"/>
      <c r="I1543" s="3"/>
      <c r="J1543" s="3"/>
      <c r="K1543" s="4"/>
    </row>
    <row r="1544" spans="8:11" x14ac:dyDescent="0.25">
      <c r="H1544" s="3"/>
      <c r="I1544" s="3"/>
      <c r="J1544" s="3"/>
      <c r="K1544" s="4"/>
    </row>
    <row r="1545" spans="8:11" x14ac:dyDescent="0.25">
      <c r="H1545" s="3"/>
      <c r="I1545" s="3"/>
      <c r="J1545" s="3"/>
      <c r="K1545" s="4"/>
    </row>
    <row r="1546" spans="8:11" x14ac:dyDescent="0.25">
      <c r="H1546" s="3"/>
      <c r="I1546" s="3"/>
      <c r="J1546" s="3"/>
      <c r="K1546" s="4"/>
    </row>
    <row r="1547" spans="8:11" x14ac:dyDescent="0.25">
      <c r="H1547" s="3"/>
      <c r="I1547" s="3"/>
      <c r="J1547" s="3"/>
      <c r="K1547" s="4"/>
    </row>
    <row r="1548" spans="8:11" x14ac:dyDescent="0.25">
      <c r="H1548" s="3"/>
      <c r="I1548" s="3"/>
      <c r="J1548" s="3"/>
      <c r="K1548" s="4"/>
    </row>
    <row r="1549" spans="8:11" x14ac:dyDescent="0.25">
      <c r="H1549" s="3"/>
      <c r="I1549" s="3"/>
      <c r="J1549" s="3"/>
      <c r="K1549" s="4"/>
    </row>
    <row r="1550" spans="8:11" x14ac:dyDescent="0.25">
      <c r="H1550" s="3"/>
      <c r="I1550" s="3"/>
      <c r="J1550" s="3"/>
      <c r="K1550" s="4"/>
    </row>
    <row r="1551" spans="8:11" x14ac:dyDescent="0.25">
      <c r="H1551" s="3"/>
      <c r="I1551" s="3"/>
      <c r="J1551" s="3"/>
      <c r="K1551" s="4"/>
    </row>
    <row r="1552" spans="8:11" x14ac:dyDescent="0.25">
      <c r="H1552" s="3"/>
      <c r="I1552" s="3"/>
      <c r="J1552" s="3"/>
      <c r="K1552" s="4"/>
    </row>
    <row r="1553" spans="8:11" x14ac:dyDescent="0.25">
      <c r="H1553" s="3"/>
      <c r="I1553" s="3"/>
      <c r="J1553" s="3"/>
      <c r="K1553" s="4"/>
    </row>
    <row r="1554" spans="8:11" x14ac:dyDescent="0.25">
      <c r="H1554" s="3"/>
      <c r="I1554" s="3"/>
      <c r="J1554" s="3"/>
      <c r="K1554" s="4"/>
    </row>
    <row r="1555" spans="8:11" x14ac:dyDescent="0.25">
      <c r="H1555" s="3"/>
      <c r="I1555" s="3"/>
      <c r="J1555" s="3"/>
      <c r="K1555" s="4"/>
    </row>
    <row r="1556" spans="8:11" x14ac:dyDescent="0.25">
      <c r="H1556" s="3"/>
      <c r="I1556" s="3"/>
      <c r="J1556" s="3"/>
      <c r="K1556" s="4"/>
    </row>
    <row r="1557" spans="8:11" x14ac:dyDescent="0.25">
      <c r="H1557" s="3"/>
      <c r="I1557" s="3"/>
      <c r="J1557" s="3"/>
      <c r="K1557" s="4"/>
    </row>
    <row r="1558" spans="8:11" x14ac:dyDescent="0.25">
      <c r="H1558" s="3"/>
      <c r="I1558" s="3"/>
      <c r="J1558" s="3"/>
      <c r="K1558" s="4"/>
    </row>
    <row r="1559" spans="8:11" x14ac:dyDescent="0.25">
      <c r="H1559" s="3"/>
      <c r="I1559" s="3"/>
      <c r="J1559" s="3"/>
      <c r="K1559" s="4"/>
    </row>
    <row r="1560" spans="8:11" x14ac:dyDescent="0.25">
      <c r="H1560" s="3"/>
      <c r="I1560" s="3"/>
      <c r="J1560" s="3"/>
      <c r="K1560" s="4"/>
    </row>
    <row r="1561" spans="8:11" x14ac:dyDescent="0.25">
      <c r="H1561" s="3"/>
      <c r="I1561" s="3"/>
      <c r="J1561" s="3"/>
      <c r="K1561" s="4"/>
    </row>
    <row r="1562" spans="8:11" x14ac:dyDescent="0.25">
      <c r="H1562" s="3"/>
      <c r="I1562" s="3"/>
      <c r="J1562" s="3"/>
      <c r="K1562" s="4"/>
    </row>
    <row r="1563" spans="8:11" x14ac:dyDescent="0.25">
      <c r="H1563" s="3"/>
      <c r="I1563" s="3"/>
      <c r="J1563" s="3"/>
      <c r="K1563" s="4"/>
    </row>
    <row r="1564" spans="8:11" x14ac:dyDescent="0.25">
      <c r="H1564" s="3"/>
      <c r="I1564" s="3"/>
      <c r="J1564" s="3"/>
      <c r="K1564" s="4"/>
    </row>
    <row r="1565" spans="8:11" x14ac:dyDescent="0.25">
      <c r="H1565" s="3"/>
      <c r="I1565" s="3"/>
      <c r="J1565" s="3"/>
      <c r="K1565" s="4"/>
    </row>
    <row r="1566" spans="8:11" x14ac:dyDescent="0.25">
      <c r="H1566" s="3"/>
      <c r="I1566" s="3"/>
      <c r="J1566" s="3"/>
      <c r="K1566" s="4"/>
    </row>
    <row r="1567" spans="8:11" x14ac:dyDescent="0.25">
      <c r="H1567" s="3"/>
      <c r="I1567" s="3"/>
      <c r="J1567" s="3"/>
      <c r="K1567" s="4"/>
    </row>
    <row r="1568" spans="8:11" x14ac:dyDescent="0.25">
      <c r="H1568" s="3"/>
      <c r="I1568" s="3"/>
      <c r="J1568" s="3"/>
      <c r="K1568" s="4"/>
    </row>
    <row r="1569" spans="8:11" x14ac:dyDescent="0.25">
      <c r="H1569" s="3"/>
      <c r="I1569" s="3"/>
      <c r="J1569" s="3"/>
      <c r="K1569" s="4"/>
    </row>
    <row r="1570" spans="8:11" x14ac:dyDescent="0.25">
      <c r="H1570" s="3"/>
      <c r="I1570" s="3"/>
      <c r="J1570" s="3"/>
      <c r="K1570" s="4"/>
    </row>
    <row r="1571" spans="8:11" x14ac:dyDescent="0.25">
      <c r="H1571" s="3"/>
      <c r="I1571" s="3"/>
      <c r="J1571" s="3"/>
      <c r="K1571" s="4"/>
    </row>
    <row r="1572" spans="8:11" x14ac:dyDescent="0.25">
      <c r="H1572" s="3"/>
      <c r="I1572" s="3"/>
      <c r="J1572" s="3"/>
      <c r="K1572" s="4"/>
    </row>
    <row r="1573" spans="8:11" x14ac:dyDescent="0.25">
      <c r="H1573" s="3"/>
      <c r="I1573" s="3"/>
      <c r="J1573" s="3"/>
      <c r="K1573" s="4"/>
    </row>
    <row r="1574" spans="8:11" x14ac:dyDescent="0.25">
      <c r="H1574" s="3"/>
      <c r="I1574" s="3"/>
      <c r="J1574" s="3"/>
      <c r="K1574" s="4"/>
    </row>
    <row r="1575" spans="8:11" x14ac:dyDescent="0.25">
      <c r="H1575" s="3"/>
      <c r="I1575" s="3"/>
      <c r="J1575" s="3"/>
      <c r="K1575" s="4"/>
    </row>
    <row r="1576" spans="8:11" x14ac:dyDescent="0.25">
      <c r="H1576" s="3"/>
      <c r="I1576" s="3"/>
      <c r="J1576" s="3"/>
      <c r="K1576" s="4"/>
    </row>
    <row r="1577" spans="8:11" x14ac:dyDescent="0.25">
      <c r="H1577" s="3"/>
      <c r="I1577" s="3"/>
      <c r="J1577" s="3"/>
      <c r="K1577" s="4"/>
    </row>
    <row r="1578" spans="8:11" x14ac:dyDescent="0.25">
      <c r="H1578" s="3"/>
      <c r="I1578" s="3"/>
      <c r="J1578" s="3"/>
      <c r="K1578" s="4"/>
    </row>
    <row r="1579" spans="8:11" x14ac:dyDescent="0.25">
      <c r="H1579" s="3"/>
      <c r="I1579" s="3"/>
      <c r="J1579" s="3"/>
      <c r="K1579" s="4"/>
    </row>
    <row r="1580" spans="8:11" x14ac:dyDescent="0.25">
      <c r="H1580" s="3"/>
      <c r="I1580" s="3"/>
      <c r="J1580" s="3"/>
      <c r="K1580" s="4"/>
    </row>
    <row r="1581" spans="8:11" x14ac:dyDescent="0.25">
      <c r="H1581" s="3"/>
      <c r="I1581" s="3"/>
      <c r="J1581" s="3"/>
      <c r="K1581" s="4"/>
    </row>
    <row r="1582" spans="8:11" x14ac:dyDescent="0.25">
      <c r="H1582" s="3"/>
      <c r="I1582" s="3"/>
      <c r="J1582" s="3"/>
      <c r="K1582" s="4"/>
    </row>
    <row r="1583" spans="8:11" x14ac:dyDescent="0.25">
      <c r="H1583" s="3"/>
      <c r="I1583" s="3"/>
      <c r="J1583" s="3"/>
      <c r="K1583" s="4"/>
    </row>
    <row r="1584" spans="8:11" x14ac:dyDescent="0.25">
      <c r="H1584" s="3"/>
      <c r="I1584" s="3"/>
      <c r="J1584" s="3"/>
      <c r="K1584" s="4"/>
    </row>
    <row r="1585" spans="8:11" x14ac:dyDescent="0.25">
      <c r="H1585" s="3"/>
      <c r="I1585" s="3"/>
      <c r="J1585" s="3"/>
      <c r="K1585" s="4"/>
    </row>
    <row r="1586" spans="8:11" x14ac:dyDescent="0.25">
      <c r="H1586" s="3"/>
      <c r="I1586" s="3"/>
      <c r="J1586" s="3"/>
      <c r="K1586" s="4"/>
    </row>
    <row r="1587" spans="8:11" x14ac:dyDescent="0.25">
      <c r="H1587" s="3"/>
      <c r="I1587" s="3"/>
      <c r="J1587" s="3"/>
      <c r="K1587" s="4"/>
    </row>
    <row r="1588" spans="8:11" x14ac:dyDescent="0.25">
      <c r="H1588" s="3"/>
      <c r="I1588" s="3"/>
      <c r="J1588" s="3"/>
      <c r="K1588" s="4"/>
    </row>
    <row r="1589" spans="8:11" x14ac:dyDescent="0.25">
      <c r="H1589" s="3"/>
      <c r="I1589" s="3"/>
      <c r="J1589" s="3"/>
      <c r="K1589" s="4"/>
    </row>
    <row r="1590" spans="8:11" x14ac:dyDescent="0.25">
      <c r="H1590" s="3"/>
      <c r="I1590" s="3"/>
      <c r="J1590" s="3"/>
      <c r="K1590" s="4"/>
    </row>
    <row r="1591" spans="8:11" x14ac:dyDescent="0.25">
      <c r="H1591" s="3"/>
      <c r="I1591" s="3"/>
      <c r="J1591" s="3"/>
      <c r="K1591" s="4"/>
    </row>
    <row r="1592" spans="8:11" x14ac:dyDescent="0.25">
      <c r="H1592" s="3"/>
      <c r="I1592" s="3"/>
      <c r="J1592" s="3"/>
      <c r="K1592" s="4"/>
    </row>
    <row r="1593" spans="8:11" x14ac:dyDescent="0.25">
      <c r="H1593" s="3"/>
      <c r="I1593" s="3"/>
      <c r="J1593" s="3"/>
      <c r="K1593" s="4"/>
    </row>
    <row r="1594" spans="8:11" x14ac:dyDescent="0.25">
      <c r="H1594" s="3"/>
      <c r="I1594" s="3"/>
      <c r="J1594" s="3"/>
      <c r="K1594" s="4"/>
    </row>
    <row r="1595" spans="8:11" x14ac:dyDescent="0.25">
      <c r="H1595" s="3"/>
      <c r="I1595" s="3"/>
      <c r="J1595" s="3"/>
      <c r="K1595" s="4"/>
    </row>
    <row r="1596" spans="8:11" x14ac:dyDescent="0.25">
      <c r="H1596" s="3"/>
      <c r="I1596" s="3"/>
      <c r="J1596" s="3"/>
      <c r="K1596" s="4"/>
    </row>
    <row r="1597" spans="8:11" x14ac:dyDescent="0.25">
      <c r="H1597" s="3"/>
      <c r="I1597" s="3"/>
      <c r="J1597" s="3"/>
      <c r="K1597" s="4"/>
    </row>
    <row r="1598" spans="8:11" x14ac:dyDescent="0.25">
      <c r="H1598" s="3"/>
      <c r="I1598" s="3"/>
      <c r="J1598" s="3"/>
      <c r="K1598" s="4"/>
    </row>
    <row r="1599" spans="8:11" x14ac:dyDescent="0.25">
      <c r="H1599" s="3"/>
      <c r="I1599" s="3"/>
      <c r="J1599" s="3"/>
      <c r="K1599" s="4"/>
    </row>
    <row r="1600" spans="8:11" x14ac:dyDescent="0.25">
      <c r="H1600" s="3"/>
      <c r="I1600" s="3"/>
      <c r="J1600" s="3"/>
      <c r="K1600" s="4"/>
    </row>
    <row r="1601" spans="8:11" x14ac:dyDescent="0.25">
      <c r="H1601" s="3"/>
      <c r="I1601" s="3"/>
      <c r="J1601" s="3"/>
      <c r="K1601" s="4"/>
    </row>
    <row r="1602" spans="8:11" x14ac:dyDescent="0.25">
      <c r="H1602" s="3"/>
      <c r="I1602" s="3"/>
      <c r="J1602" s="3"/>
      <c r="K1602" s="4"/>
    </row>
    <row r="1603" spans="8:11" x14ac:dyDescent="0.25">
      <c r="H1603" s="3"/>
      <c r="I1603" s="3"/>
      <c r="J1603" s="3"/>
      <c r="K1603" s="4"/>
    </row>
    <row r="1604" spans="8:11" x14ac:dyDescent="0.25">
      <c r="H1604" s="3"/>
      <c r="I1604" s="3"/>
      <c r="J1604" s="3"/>
      <c r="K1604" s="4"/>
    </row>
    <row r="1605" spans="8:11" x14ac:dyDescent="0.25">
      <c r="H1605" s="3"/>
      <c r="I1605" s="3"/>
      <c r="J1605" s="3"/>
      <c r="K1605" s="4"/>
    </row>
    <row r="1606" spans="8:11" x14ac:dyDescent="0.25">
      <c r="H1606" s="3"/>
      <c r="I1606" s="3"/>
      <c r="J1606" s="3"/>
      <c r="K1606" s="4"/>
    </row>
    <row r="1607" spans="8:11" x14ac:dyDescent="0.25">
      <c r="H1607" s="3"/>
      <c r="I1607" s="3"/>
      <c r="J1607" s="3"/>
      <c r="K1607" s="4"/>
    </row>
    <row r="1608" spans="8:11" x14ac:dyDescent="0.25">
      <c r="H1608" s="3"/>
      <c r="I1608" s="3"/>
      <c r="J1608" s="3"/>
      <c r="K1608" s="4"/>
    </row>
    <row r="1609" spans="8:11" x14ac:dyDescent="0.25">
      <c r="H1609" s="3"/>
      <c r="I1609" s="3"/>
      <c r="J1609" s="3"/>
      <c r="K1609" s="4"/>
    </row>
    <row r="1610" spans="8:11" x14ac:dyDescent="0.25">
      <c r="H1610" s="3"/>
      <c r="I1610" s="3"/>
      <c r="J1610" s="3"/>
      <c r="K1610" s="4"/>
    </row>
    <row r="1611" spans="8:11" x14ac:dyDescent="0.25">
      <c r="H1611" s="3"/>
      <c r="I1611" s="3"/>
      <c r="J1611" s="3"/>
      <c r="K1611" s="4"/>
    </row>
    <row r="1612" spans="8:11" x14ac:dyDescent="0.25">
      <c r="H1612" s="3"/>
      <c r="I1612" s="3"/>
      <c r="J1612" s="3"/>
      <c r="K1612" s="4"/>
    </row>
    <row r="1613" spans="8:11" x14ac:dyDescent="0.25">
      <c r="H1613" s="3"/>
      <c r="I1613" s="3"/>
      <c r="J1613" s="3"/>
      <c r="K1613" s="4"/>
    </row>
    <row r="1614" spans="8:11" x14ac:dyDescent="0.25">
      <c r="H1614" s="3"/>
      <c r="I1614" s="3"/>
      <c r="J1614" s="3"/>
      <c r="K1614" s="4"/>
    </row>
    <row r="1615" spans="8:11" x14ac:dyDescent="0.25">
      <c r="H1615" s="3"/>
      <c r="I1615" s="3"/>
      <c r="J1615" s="3"/>
      <c r="K1615" s="4"/>
    </row>
    <row r="1616" spans="8:11" x14ac:dyDescent="0.25">
      <c r="H1616" s="3"/>
      <c r="I1616" s="3"/>
      <c r="J1616" s="3"/>
      <c r="K1616" s="4"/>
    </row>
    <row r="1617" spans="8:11" x14ac:dyDescent="0.25">
      <c r="H1617" s="3"/>
      <c r="I1617" s="3"/>
      <c r="J1617" s="3"/>
      <c r="K1617" s="4"/>
    </row>
    <row r="1618" spans="8:11" x14ac:dyDescent="0.25">
      <c r="H1618" s="3"/>
      <c r="I1618" s="3"/>
      <c r="J1618" s="3"/>
      <c r="K1618" s="4"/>
    </row>
    <row r="1619" spans="8:11" x14ac:dyDescent="0.25">
      <c r="H1619" s="3"/>
      <c r="I1619" s="3"/>
      <c r="J1619" s="3"/>
      <c r="K1619" s="4"/>
    </row>
    <row r="1620" spans="8:11" x14ac:dyDescent="0.25">
      <c r="H1620" s="3"/>
      <c r="I1620" s="3"/>
      <c r="J1620" s="3"/>
      <c r="K1620" s="4"/>
    </row>
    <row r="1621" spans="8:11" x14ac:dyDescent="0.25">
      <c r="H1621" s="3"/>
      <c r="I1621" s="3"/>
      <c r="J1621" s="3"/>
      <c r="K1621" s="4"/>
    </row>
    <row r="1622" spans="8:11" x14ac:dyDescent="0.25">
      <c r="H1622" s="3"/>
      <c r="I1622" s="3"/>
      <c r="J1622" s="3"/>
      <c r="K1622" s="4"/>
    </row>
    <row r="1623" spans="8:11" x14ac:dyDescent="0.25">
      <c r="H1623" s="3"/>
      <c r="I1623" s="3"/>
      <c r="J1623" s="3"/>
      <c r="K1623" s="4"/>
    </row>
    <row r="1624" spans="8:11" x14ac:dyDescent="0.25">
      <c r="H1624" s="3"/>
      <c r="I1624" s="3"/>
      <c r="J1624" s="3"/>
      <c r="K1624" s="4"/>
    </row>
    <row r="1625" spans="8:11" x14ac:dyDescent="0.25">
      <c r="H1625" s="3"/>
      <c r="I1625" s="3"/>
      <c r="J1625" s="3"/>
      <c r="K1625" s="4"/>
    </row>
    <row r="1626" spans="8:11" x14ac:dyDescent="0.25">
      <c r="H1626" s="3"/>
      <c r="I1626" s="3"/>
      <c r="J1626" s="3"/>
      <c r="K1626" s="4"/>
    </row>
    <row r="1627" spans="8:11" x14ac:dyDescent="0.25">
      <c r="H1627" s="3"/>
      <c r="I1627" s="3"/>
      <c r="J1627" s="3"/>
      <c r="K1627" s="4"/>
    </row>
    <row r="1628" spans="8:11" x14ac:dyDescent="0.25">
      <c r="H1628" s="3"/>
      <c r="I1628" s="3"/>
      <c r="J1628" s="3"/>
      <c r="K1628" s="4"/>
    </row>
    <row r="1629" spans="8:11" x14ac:dyDescent="0.25">
      <c r="H1629" s="3"/>
      <c r="I1629" s="3"/>
      <c r="J1629" s="3"/>
      <c r="K1629" s="4"/>
    </row>
    <row r="1630" spans="8:11" x14ac:dyDescent="0.25">
      <c r="H1630" s="3"/>
      <c r="I1630" s="3"/>
      <c r="J1630" s="3"/>
      <c r="K1630" s="4"/>
    </row>
    <row r="1631" spans="8:11" x14ac:dyDescent="0.25">
      <c r="H1631" s="3"/>
      <c r="I1631" s="3"/>
      <c r="J1631" s="3"/>
      <c r="K1631" s="4"/>
    </row>
    <row r="1632" spans="8:11" x14ac:dyDescent="0.25">
      <c r="H1632" s="3"/>
      <c r="I1632" s="3"/>
      <c r="J1632" s="3"/>
      <c r="K1632" s="4"/>
    </row>
    <row r="1633" spans="8:11" x14ac:dyDescent="0.25">
      <c r="H1633" s="3"/>
      <c r="I1633" s="3"/>
      <c r="J1633" s="3"/>
      <c r="K1633" s="4"/>
    </row>
    <row r="1634" spans="8:11" x14ac:dyDescent="0.25">
      <c r="H1634" s="3"/>
      <c r="I1634" s="3"/>
      <c r="J1634" s="3"/>
      <c r="K1634" s="4"/>
    </row>
    <row r="1635" spans="8:11" x14ac:dyDescent="0.25">
      <c r="H1635" s="3"/>
      <c r="I1635" s="3"/>
      <c r="J1635" s="3"/>
      <c r="K1635" s="4"/>
    </row>
    <row r="1636" spans="8:11" x14ac:dyDescent="0.25">
      <c r="H1636" s="3"/>
      <c r="I1636" s="3"/>
      <c r="J1636" s="3"/>
      <c r="K1636" s="4"/>
    </row>
    <row r="1637" spans="8:11" x14ac:dyDescent="0.25">
      <c r="H1637" s="3"/>
      <c r="I1637" s="3"/>
      <c r="J1637" s="3"/>
      <c r="K1637" s="4"/>
    </row>
    <row r="1638" spans="8:11" x14ac:dyDescent="0.25">
      <c r="H1638" s="3"/>
      <c r="I1638" s="3"/>
      <c r="J1638" s="3"/>
      <c r="K1638" s="4"/>
    </row>
    <row r="1639" spans="8:11" x14ac:dyDescent="0.25">
      <c r="H1639" s="3"/>
      <c r="I1639" s="3"/>
      <c r="J1639" s="3"/>
      <c r="K1639" s="4"/>
    </row>
    <row r="1640" spans="8:11" x14ac:dyDescent="0.25">
      <c r="H1640" s="3"/>
      <c r="I1640" s="3"/>
      <c r="J1640" s="3"/>
      <c r="K1640" s="4"/>
    </row>
    <row r="1641" spans="8:11" x14ac:dyDescent="0.25">
      <c r="H1641" s="3"/>
      <c r="I1641" s="3"/>
      <c r="J1641" s="3"/>
      <c r="K1641" s="4"/>
    </row>
    <row r="1642" spans="8:11" x14ac:dyDescent="0.25">
      <c r="H1642" s="3"/>
      <c r="I1642" s="3"/>
      <c r="J1642" s="3"/>
      <c r="K1642" s="4"/>
    </row>
    <row r="1643" spans="8:11" x14ac:dyDescent="0.25">
      <c r="H1643" s="3"/>
      <c r="I1643" s="3"/>
      <c r="J1643" s="3"/>
      <c r="K1643" s="4"/>
    </row>
    <row r="1644" spans="8:11" x14ac:dyDescent="0.25">
      <c r="H1644" s="3"/>
      <c r="I1644" s="3"/>
      <c r="J1644" s="3"/>
      <c r="K1644" s="4"/>
    </row>
    <row r="1645" spans="8:11" x14ac:dyDescent="0.25">
      <c r="H1645" s="3"/>
      <c r="I1645" s="3"/>
      <c r="J1645" s="3"/>
      <c r="K1645" s="4"/>
    </row>
    <row r="1646" spans="8:11" x14ac:dyDescent="0.25">
      <c r="H1646" s="3"/>
      <c r="I1646" s="3"/>
      <c r="J1646" s="3"/>
      <c r="K1646" s="4"/>
    </row>
    <row r="1647" spans="8:11" x14ac:dyDescent="0.25">
      <c r="H1647" s="3"/>
      <c r="I1647" s="3"/>
      <c r="J1647" s="3"/>
      <c r="K1647" s="4"/>
    </row>
    <row r="1648" spans="8:11" x14ac:dyDescent="0.25">
      <c r="H1648" s="3"/>
      <c r="I1648" s="3"/>
      <c r="J1648" s="3"/>
      <c r="K1648" s="4"/>
    </row>
    <row r="1649" spans="8:11" x14ac:dyDescent="0.25">
      <c r="H1649" s="3"/>
      <c r="I1649" s="3"/>
      <c r="J1649" s="3"/>
      <c r="K1649" s="4"/>
    </row>
    <row r="1650" spans="8:11" x14ac:dyDescent="0.25">
      <c r="H1650" s="3"/>
      <c r="I1650" s="3"/>
      <c r="J1650" s="3"/>
      <c r="K1650" s="4"/>
    </row>
    <row r="1651" spans="8:11" x14ac:dyDescent="0.25">
      <c r="H1651" s="3"/>
      <c r="I1651" s="3"/>
      <c r="J1651" s="3"/>
      <c r="K1651" s="4"/>
    </row>
    <row r="1652" spans="8:11" x14ac:dyDescent="0.25">
      <c r="H1652" s="3"/>
      <c r="I1652" s="3"/>
      <c r="J1652" s="3"/>
      <c r="K1652" s="4"/>
    </row>
    <row r="1653" spans="8:11" x14ac:dyDescent="0.25">
      <c r="H1653" s="3"/>
      <c r="I1653" s="3"/>
      <c r="J1653" s="3"/>
      <c r="K1653" s="4"/>
    </row>
    <row r="1654" spans="8:11" x14ac:dyDescent="0.25">
      <c r="H1654" s="3"/>
      <c r="I1654" s="3"/>
      <c r="J1654" s="3"/>
      <c r="K1654" s="4"/>
    </row>
    <row r="1655" spans="8:11" x14ac:dyDescent="0.25">
      <c r="H1655" s="3"/>
      <c r="I1655" s="3"/>
      <c r="J1655" s="3"/>
      <c r="K1655" s="4"/>
    </row>
    <row r="1656" spans="8:11" x14ac:dyDescent="0.25">
      <c r="H1656" s="3"/>
      <c r="I1656" s="3"/>
      <c r="J1656" s="3"/>
      <c r="K1656" s="4"/>
    </row>
    <row r="1657" spans="8:11" x14ac:dyDescent="0.25">
      <c r="H1657" s="3"/>
      <c r="I1657" s="3"/>
      <c r="J1657" s="3"/>
      <c r="K1657" s="4"/>
    </row>
    <row r="1658" spans="8:11" x14ac:dyDescent="0.25">
      <c r="H1658" s="3"/>
      <c r="I1658" s="3"/>
      <c r="J1658" s="3"/>
      <c r="K1658" s="4"/>
    </row>
    <row r="1659" spans="8:11" x14ac:dyDescent="0.25">
      <c r="H1659" s="3"/>
      <c r="I1659" s="3"/>
      <c r="J1659" s="3"/>
      <c r="K1659" s="4"/>
    </row>
    <row r="1660" spans="8:11" x14ac:dyDescent="0.25">
      <c r="H1660" s="3"/>
      <c r="I1660" s="3"/>
      <c r="J1660" s="3"/>
      <c r="K1660" s="4"/>
    </row>
    <row r="1661" spans="8:11" x14ac:dyDescent="0.25">
      <c r="H1661" s="3"/>
      <c r="I1661" s="3"/>
      <c r="J1661" s="3"/>
      <c r="K1661" s="4"/>
    </row>
    <row r="1662" spans="8:11" x14ac:dyDescent="0.25">
      <c r="H1662" s="3"/>
      <c r="I1662" s="3"/>
      <c r="J1662" s="3"/>
      <c r="K1662" s="4"/>
    </row>
    <row r="1663" spans="8:11" x14ac:dyDescent="0.25">
      <c r="H1663" s="3"/>
      <c r="I1663" s="3"/>
      <c r="J1663" s="3"/>
      <c r="K1663" s="4"/>
    </row>
    <row r="1664" spans="8:11" x14ac:dyDescent="0.25">
      <c r="H1664" s="3"/>
      <c r="I1664" s="3"/>
      <c r="J1664" s="3"/>
      <c r="K1664" s="4"/>
    </row>
    <row r="1665" spans="8:11" x14ac:dyDescent="0.25">
      <c r="H1665" s="3"/>
      <c r="I1665" s="3"/>
      <c r="J1665" s="3"/>
      <c r="K1665" s="4"/>
    </row>
    <row r="1666" spans="8:11" x14ac:dyDescent="0.25">
      <c r="H1666" s="3"/>
      <c r="I1666" s="3"/>
      <c r="J1666" s="3"/>
      <c r="K1666" s="4"/>
    </row>
    <row r="1667" spans="8:11" x14ac:dyDescent="0.25">
      <c r="H1667" s="3"/>
      <c r="I1667" s="3"/>
      <c r="J1667" s="3"/>
      <c r="K1667" s="4"/>
    </row>
    <row r="1668" spans="8:11" x14ac:dyDescent="0.25">
      <c r="H1668" s="3"/>
      <c r="I1668" s="3"/>
      <c r="J1668" s="3"/>
      <c r="K1668" s="4"/>
    </row>
    <row r="1669" spans="8:11" x14ac:dyDescent="0.25">
      <c r="H1669" s="3"/>
      <c r="I1669" s="3"/>
      <c r="J1669" s="3"/>
      <c r="K1669" s="4"/>
    </row>
    <row r="1670" spans="8:11" x14ac:dyDescent="0.25">
      <c r="H1670" s="3"/>
      <c r="I1670" s="3"/>
      <c r="J1670" s="3"/>
      <c r="K1670" s="4"/>
    </row>
    <row r="1671" spans="8:11" x14ac:dyDescent="0.25">
      <c r="H1671" s="3"/>
      <c r="I1671" s="3"/>
      <c r="J1671" s="3"/>
      <c r="K1671" s="4"/>
    </row>
    <row r="1672" spans="8:11" x14ac:dyDescent="0.25">
      <c r="H1672" s="3"/>
      <c r="I1672" s="3"/>
      <c r="J1672" s="3"/>
      <c r="K1672" s="4"/>
    </row>
    <row r="1673" spans="8:11" x14ac:dyDescent="0.25">
      <c r="H1673" s="3"/>
      <c r="I1673" s="3"/>
      <c r="J1673" s="3"/>
      <c r="K1673" s="4"/>
    </row>
    <row r="1674" spans="8:11" x14ac:dyDescent="0.25">
      <c r="H1674" s="3"/>
      <c r="I1674" s="3"/>
      <c r="J1674" s="3"/>
      <c r="K1674" s="4"/>
    </row>
    <row r="1675" spans="8:11" x14ac:dyDescent="0.25">
      <c r="H1675" s="3"/>
      <c r="I1675" s="3"/>
      <c r="J1675" s="3"/>
      <c r="K1675" s="4"/>
    </row>
    <row r="1676" spans="8:11" x14ac:dyDescent="0.25">
      <c r="H1676" s="3"/>
      <c r="I1676" s="3"/>
      <c r="J1676" s="3"/>
      <c r="K1676" s="4"/>
    </row>
    <row r="1677" spans="8:11" x14ac:dyDescent="0.25">
      <c r="H1677" s="3"/>
      <c r="I1677" s="3"/>
      <c r="J1677" s="3"/>
      <c r="K1677" s="4"/>
    </row>
    <row r="1678" spans="8:11" x14ac:dyDescent="0.25">
      <c r="H1678" s="3"/>
      <c r="I1678" s="3"/>
      <c r="J1678" s="3"/>
      <c r="K1678" s="4"/>
    </row>
    <row r="1679" spans="8:11" x14ac:dyDescent="0.25">
      <c r="H1679" s="3"/>
      <c r="I1679" s="3"/>
      <c r="J1679" s="3"/>
      <c r="K1679" s="4"/>
    </row>
    <row r="1680" spans="8:11" x14ac:dyDescent="0.25">
      <c r="H1680" s="3"/>
      <c r="I1680" s="3"/>
      <c r="J1680" s="3"/>
      <c r="K1680" s="4"/>
    </row>
    <row r="1681" spans="8:11" x14ac:dyDescent="0.25">
      <c r="H1681" s="3"/>
      <c r="I1681" s="3"/>
      <c r="J1681" s="3"/>
      <c r="K1681" s="4"/>
    </row>
    <row r="1682" spans="8:11" x14ac:dyDescent="0.25">
      <c r="H1682" s="3"/>
      <c r="I1682" s="3"/>
      <c r="J1682" s="3"/>
      <c r="K1682" s="4"/>
    </row>
    <row r="1683" spans="8:11" x14ac:dyDescent="0.25">
      <c r="H1683" s="3"/>
      <c r="I1683" s="3"/>
      <c r="J1683" s="3"/>
      <c r="K1683" s="4"/>
    </row>
    <row r="1684" spans="8:11" x14ac:dyDescent="0.25">
      <c r="H1684" s="3"/>
      <c r="I1684" s="3"/>
      <c r="J1684" s="3"/>
      <c r="K1684" s="4"/>
    </row>
    <row r="1685" spans="8:11" x14ac:dyDescent="0.25">
      <c r="H1685" s="3"/>
      <c r="I1685" s="3"/>
      <c r="J1685" s="3"/>
      <c r="K1685" s="4"/>
    </row>
    <row r="1686" spans="8:11" x14ac:dyDescent="0.25">
      <c r="H1686" s="3"/>
      <c r="I1686" s="3"/>
      <c r="J1686" s="3"/>
      <c r="K1686" s="4"/>
    </row>
    <row r="1687" spans="8:11" x14ac:dyDescent="0.25">
      <c r="H1687" s="3"/>
      <c r="I1687" s="3"/>
      <c r="J1687" s="3"/>
      <c r="K1687" s="4"/>
    </row>
    <row r="1688" spans="8:11" x14ac:dyDescent="0.25">
      <c r="H1688" s="3"/>
      <c r="I1688" s="3"/>
      <c r="J1688" s="3"/>
      <c r="K1688" s="4"/>
    </row>
    <row r="1689" spans="8:11" x14ac:dyDescent="0.25">
      <c r="H1689" s="3"/>
      <c r="I1689" s="3"/>
      <c r="J1689" s="3"/>
      <c r="K1689" s="4"/>
    </row>
    <row r="1690" spans="8:11" x14ac:dyDescent="0.25">
      <c r="H1690" s="3"/>
      <c r="I1690" s="3"/>
      <c r="J1690" s="3"/>
      <c r="K1690" s="4"/>
    </row>
    <row r="1691" spans="8:11" x14ac:dyDescent="0.25">
      <c r="H1691" s="3"/>
      <c r="I1691" s="3"/>
      <c r="J1691" s="3"/>
      <c r="K1691" s="4"/>
    </row>
    <row r="1692" spans="8:11" x14ac:dyDescent="0.25">
      <c r="H1692" s="3"/>
      <c r="I1692" s="3"/>
      <c r="J1692" s="3"/>
      <c r="K1692" s="4"/>
    </row>
    <row r="1693" spans="8:11" x14ac:dyDescent="0.25">
      <c r="H1693" s="3"/>
      <c r="I1693" s="3"/>
      <c r="J1693" s="3"/>
      <c r="K1693" s="4"/>
    </row>
    <row r="1694" spans="8:11" x14ac:dyDescent="0.25">
      <c r="H1694" s="3"/>
      <c r="I1694" s="3"/>
      <c r="J1694" s="3"/>
      <c r="K1694" s="4"/>
    </row>
    <row r="1695" spans="8:11" x14ac:dyDescent="0.25">
      <c r="H1695" s="3"/>
      <c r="I1695" s="3"/>
      <c r="J1695" s="3"/>
      <c r="K1695" s="4"/>
    </row>
    <row r="1696" spans="8:11" x14ac:dyDescent="0.25">
      <c r="H1696" s="3"/>
      <c r="I1696" s="3"/>
      <c r="J1696" s="3"/>
      <c r="K1696" s="4"/>
    </row>
    <row r="1697" spans="8:11" x14ac:dyDescent="0.25">
      <c r="H1697" s="3"/>
      <c r="I1697" s="3"/>
      <c r="J1697" s="3"/>
      <c r="K1697" s="4"/>
    </row>
    <row r="1698" spans="8:11" x14ac:dyDescent="0.25">
      <c r="H1698" s="3"/>
      <c r="I1698" s="3"/>
      <c r="J1698" s="3"/>
      <c r="K1698" s="4"/>
    </row>
    <row r="1699" spans="8:11" x14ac:dyDescent="0.25">
      <c r="H1699" s="3"/>
      <c r="I1699" s="3"/>
      <c r="J1699" s="3"/>
      <c r="K1699" s="4"/>
    </row>
    <row r="1700" spans="8:11" x14ac:dyDescent="0.25">
      <c r="H1700" s="3"/>
      <c r="I1700" s="3"/>
      <c r="J1700" s="3"/>
      <c r="K1700" s="4"/>
    </row>
    <row r="1701" spans="8:11" x14ac:dyDescent="0.25">
      <c r="H1701" s="3"/>
      <c r="I1701" s="3"/>
      <c r="J1701" s="3"/>
      <c r="K1701" s="4"/>
    </row>
    <row r="1702" spans="8:11" x14ac:dyDescent="0.25">
      <c r="H1702" s="3"/>
      <c r="I1702" s="3"/>
      <c r="J1702" s="3"/>
      <c r="K1702" s="4"/>
    </row>
    <row r="1703" spans="8:11" x14ac:dyDescent="0.25">
      <c r="H1703" s="3"/>
      <c r="I1703" s="3"/>
      <c r="J1703" s="3"/>
      <c r="K1703" s="4"/>
    </row>
    <row r="1704" spans="8:11" x14ac:dyDescent="0.25">
      <c r="H1704" s="3"/>
      <c r="I1704" s="3"/>
      <c r="J1704" s="3"/>
      <c r="K1704" s="4"/>
    </row>
    <row r="1705" spans="8:11" x14ac:dyDescent="0.25">
      <c r="H1705" s="3"/>
      <c r="I1705" s="3"/>
      <c r="J1705" s="3"/>
      <c r="K1705" s="4"/>
    </row>
    <row r="1706" spans="8:11" x14ac:dyDescent="0.25">
      <c r="H1706" s="3"/>
      <c r="I1706" s="3"/>
      <c r="J1706" s="3"/>
      <c r="K1706" s="4"/>
    </row>
    <row r="1707" spans="8:11" x14ac:dyDescent="0.25">
      <c r="H1707" s="3"/>
      <c r="I1707" s="3"/>
      <c r="J1707" s="3"/>
      <c r="K1707" s="4"/>
    </row>
    <row r="1708" spans="8:11" x14ac:dyDescent="0.25">
      <c r="H1708" s="3"/>
      <c r="I1708" s="3"/>
      <c r="J1708" s="3"/>
      <c r="K1708" s="4"/>
    </row>
    <row r="1709" spans="8:11" x14ac:dyDescent="0.25">
      <c r="H1709" s="3"/>
      <c r="I1709" s="3"/>
      <c r="J1709" s="3"/>
      <c r="K1709" s="4"/>
    </row>
    <row r="1710" spans="8:11" x14ac:dyDescent="0.25">
      <c r="H1710" s="3"/>
      <c r="I1710" s="3"/>
      <c r="J1710" s="3"/>
      <c r="K1710" s="4"/>
    </row>
    <row r="1711" spans="8:11" x14ac:dyDescent="0.25">
      <c r="H1711" s="3"/>
      <c r="I1711" s="3"/>
      <c r="J1711" s="3"/>
      <c r="K1711" s="4"/>
    </row>
    <row r="1712" spans="8:11" x14ac:dyDescent="0.25">
      <c r="H1712" s="3"/>
      <c r="I1712" s="3"/>
      <c r="J1712" s="3"/>
      <c r="K1712" s="4"/>
    </row>
    <row r="1713" spans="8:11" x14ac:dyDescent="0.25">
      <c r="H1713" s="3"/>
      <c r="I1713" s="3"/>
      <c r="J1713" s="3"/>
      <c r="K1713" s="4"/>
    </row>
    <row r="1714" spans="8:11" x14ac:dyDescent="0.25">
      <c r="H1714" s="3"/>
      <c r="I1714" s="3"/>
      <c r="J1714" s="3"/>
      <c r="K1714" s="4"/>
    </row>
    <row r="1715" spans="8:11" x14ac:dyDescent="0.25">
      <c r="H1715" s="3"/>
      <c r="I1715" s="3"/>
      <c r="J1715" s="3"/>
      <c r="K1715" s="4"/>
    </row>
    <row r="1716" spans="8:11" x14ac:dyDescent="0.25">
      <c r="H1716" s="3"/>
      <c r="I1716" s="3"/>
      <c r="J1716" s="3"/>
      <c r="K1716" s="4"/>
    </row>
    <row r="1717" spans="8:11" x14ac:dyDescent="0.25">
      <c r="H1717" s="3"/>
      <c r="I1717" s="3"/>
      <c r="J1717" s="3"/>
      <c r="K1717" s="4"/>
    </row>
    <row r="1718" spans="8:11" x14ac:dyDescent="0.25">
      <c r="H1718" s="3"/>
      <c r="I1718" s="3"/>
      <c r="J1718" s="3"/>
      <c r="K1718" s="4"/>
    </row>
    <row r="1719" spans="8:11" x14ac:dyDescent="0.25">
      <c r="H1719" s="3"/>
      <c r="I1719" s="3"/>
      <c r="J1719" s="3"/>
      <c r="K1719" s="4"/>
    </row>
    <row r="1720" spans="8:11" x14ac:dyDescent="0.25">
      <c r="H1720" s="3"/>
      <c r="I1720" s="3"/>
      <c r="J1720" s="3"/>
      <c r="K1720" s="4"/>
    </row>
    <row r="1721" spans="8:11" x14ac:dyDescent="0.25">
      <c r="H1721" s="3"/>
      <c r="I1721" s="3"/>
      <c r="J1721" s="3"/>
      <c r="K1721" s="4"/>
    </row>
    <row r="1722" spans="8:11" x14ac:dyDescent="0.25">
      <c r="H1722" s="3"/>
      <c r="I1722" s="3"/>
      <c r="J1722" s="3"/>
      <c r="K1722" s="4"/>
    </row>
    <row r="1723" spans="8:11" x14ac:dyDescent="0.25">
      <c r="H1723" s="3"/>
      <c r="I1723" s="3"/>
      <c r="J1723" s="3"/>
      <c r="K1723" s="4"/>
    </row>
    <row r="1724" spans="8:11" x14ac:dyDescent="0.25">
      <c r="H1724" s="3"/>
      <c r="I1724" s="3"/>
      <c r="J1724" s="3"/>
      <c r="K1724" s="4"/>
    </row>
    <row r="1725" spans="8:11" x14ac:dyDescent="0.25">
      <c r="H1725" s="3"/>
      <c r="I1725" s="3"/>
      <c r="J1725" s="3"/>
      <c r="K1725" s="4"/>
    </row>
    <row r="1726" spans="8:11" x14ac:dyDescent="0.25">
      <c r="H1726" s="3"/>
      <c r="I1726" s="3"/>
      <c r="J1726" s="3"/>
      <c r="K1726" s="4"/>
    </row>
    <row r="1727" spans="8:11" x14ac:dyDescent="0.25">
      <c r="H1727" s="3"/>
      <c r="I1727" s="3"/>
      <c r="J1727" s="3"/>
      <c r="K1727" s="4"/>
    </row>
    <row r="1728" spans="8:11" x14ac:dyDescent="0.25">
      <c r="H1728" s="3"/>
      <c r="I1728" s="3"/>
      <c r="J1728" s="3"/>
      <c r="K1728" s="4"/>
    </row>
    <row r="1729" spans="8:11" x14ac:dyDescent="0.25">
      <c r="H1729" s="3"/>
      <c r="I1729" s="3"/>
      <c r="J1729" s="3"/>
      <c r="K1729" s="4"/>
    </row>
    <row r="1730" spans="8:11" x14ac:dyDescent="0.25">
      <c r="H1730" s="3"/>
      <c r="I1730" s="3"/>
      <c r="J1730" s="3"/>
      <c r="K1730" s="4"/>
    </row>
    <row r="1731" spans="8:11" x14ac:dyDescent="0.25">
      <c r="H1731" s="3"/>
      <c r="I1731" s="3"/>
      <c r="J1731" s="3"/>
      <c r="K1731" s="4"/>
    </row>
    <row r="1732" spans="8:11" x14ac:dyDescent="0.25">
      <c r="H1732" s="3"/>
      <c r="I1732" s="3"/>
      <c r="J1732" s="3"/>
      <c r="K1732" s="4"/>
    </row>
    <row r="1733" spans="8:11" x14ac:dyDescent="0.25">
      <c r="H1733" s="3"/>
      <c r="I1733" s="3"/>
      <c r="J1733" s="3"/>
      <c r="K1733" s="4"/>
    </row>
    <row r="1734" spans="8:11" x14ac:dyDescent="0.25">
      <c r="H1734" s="3"/>
      <c r="I1734" s="3"/>
      <c r="J1734" s="3"/>
      <c r="K1734" s="4"/>
    </row>
    <row r="1735" spans="8:11" x14ac:dyDescent="0.25">
      <c r="H1735" s="3"/>
      <c r="I1735" s="3"/>
      <c r="J1735" s="3"/>
      <c r="K1735" s="4"/>
    </row>
    <row r="1736" spans="8:11" x14ac:dyDescent="0.25">
      <c r="H1736" s="3"/>
      <c r="I1736" s="3"/>
      <c r="J1736" s="3"/>
      <c r="K1736" s="4"/>
    </row>
    <row r="1737" spans="8:11" x14ac:dyDescent="0.25">
      <c r="H1737" s="3"/>
      <c r="I1737" s="3"/>
      <c r="J1737" s="3"/>
      <c r="K1737" s="4"/>
    </row>
    <row r="1738" spans="8:11" x14ac:dyDescent="0.25">
      <c r="H1738" s="3"/>
      <c r="I1738" s="3"/>
      <c r="J1738" s="3"/>
      <c r="K1738" s="4"/>
    </row>
    <row r="1739" spans="8:11" x14ac:dyDescent="0.25">
      <c r="H1739" s="3"/>
      <c r="I1739" s="3"/>
      <c r="J1739" s="3"/>
      <c r="K1739" s="4"/>
    </row>
    <row r="1740" spans="8:11" x14ac:dyDescent="0.25">
      <c r="H1740" s="3"/>
      <c r="I1740" s="3"/>
      <c r="J1740" s="3"/>
      <c r="K1740" s="4"/>
    </row>
    <row r="1741" spans="8:11" x14ac:dyDescent="0.25">
      <c r="H1741" s="3"/>
      <c r="I1741" s="3"/>
      <c r="J1741" s="3"/>
      <c r="K1741" s="4"/>
    </row>
    <row r="1742" spans="8:11" x14ac:dyDescent="0.25">
      <c r="H1742" s="3"/>
      <c r="I1742" s="3"/>
      <c r="J1742" s="3"/>
      <c r="K1742" s="4"/>
    </row>
    <row r="1743" spans="8:11" x14ac:dyDescent="0.25">
      <c r="H1743" s="3"/>
      <c r="I1743" s="3"/>
      <c r="J1743" s="3"/>
      <c r="K1743" s="4"/>
    </row>
    <row r="1744" spans="8:11" x14ac:dyDescent="0.25">
      <c r="H1744" s="3"/>
      <c r="I1744" s="3"/>
      <c r="J1744" s="3"/>
      <c r="K1744" s="4"/>
    </row>
    <row r="1745" spans="8:11" x14ac:dyDescent="0.25">
      <c r="H1745" s="3"/>
      <c r="I1745" s="3"/>
      <c r="J1745" s="3"/>
      <c r="K1745" s="4"/>
    </row>
    <row r="1746" spans="8:11" x14ac:dyDescent="0.25">
      <c r="H1746" s="3"/>
      <c r="I1746" s="3"/>
      <c r="J1746" s="3"/>
      <c r="K1746" s="4"/>
    </row>
    <row r="1747" spans="8:11" x14ac:dyDescent="0.25">
      <c r="H1747" s="3"/>
      <c r="I1747" s="3"/>
      <c r="J1747" s="3"/>
      <c r="K1747" s="4"/>
    </row>
    <row r="1748" spans="8:11" x14ac:dyDescent="0.25">
      <c r="H1748" s="3"/>
      <c r="I1748" s="3"/>
      <c r="J1748" s="3"/>
      <c r="K1748" s="4"/>
    </row>
    <row r="1749" spans="8:11" x14ac:dyDescent="0.25">
      <c r="H1749" s="3"/>
      <c r="I1749" s="3"/>
      <c r="J1749" s="3"/>
      <c r="K1749" s="4"/>
    </row>
    <row r="1750" spans="8:11" x14ac:dyDescent="0.25">
      <c r="H1750" s="3"/>
      <c r="I1750" s="3"/>
      <c r="J1750" s="3"/>
      <c r="K1750" s="4"/>
    </row>
    <row r="1751" spans="8:11" x14ac:dyDescent="0.25">
      <c r="H1751" s="3"/>
      <c r="I1751" s="3"/>
      <c r="J1751" s="3"/>
      <c r="K1751" s="4"/>
    </row>
    <row r="1752" spans="8:11" x14ac:dyDescent="0.25">
      <c r="H1752" s="3"/>
      <c r="I1752" s="3"/>
      <c r="J1752" s="3"/>
      <c r="K1752" s="4"/>
    </row>
    <row r="1753" spans="8:11" x14ac:dyDescent="0.25">
      <c r="H1753" s="3"/>
      <c r="I1753" s="3"/>
      <c r="J1753" s="3"/>
      <c r="K1753" s="4"/>
    </row>
    <row r="1754" spans="8:11" x14ac:dyDescent="0.25">
      <c r="H1754" s="3"/>
      <c r="I1754" s="3"/>
      <c r="J1754" s="3"/>
      <c r="K1754" s="4"/>
    </row>
    <row r="1755" spans="8:11" x14ac:dyDescent="0.25">
      <c r="H1755" s="3"/>
      <c r="I1755" s="3"/>
      <c r="J1755" s="3"/>
      <c r="K1755" s="4"/>
    </row>
    <row r="1756" spans="8:11" x14ac:dyDescent="0.25">
      <c r="H1756" s="3"/>
      <c r="I1756" s="3"/>
      <c r="J1756" s="3"/>
      <c r="K1756" s="4"/>
    </row>
    <row r="1757" spans="8:11" x14ac:dyDescent="0.25">
      <c r="H1757" s="3"/>
      <c r="I1757" s="3"/>
      <c r="J1757" s="3"/>
      <c r="K1757" s="4"/>
    </row>
    <row r="1758" spans="8:11" x14ac:dyDescent="0.25">
      <c r="H1758" s="3"/>
      <c r="I1758" s="3"/>
      <c r="J1758" s="3"/>
      <c r="K1758" s="4"/>
    </row>
    <row r="1759" spans="8:11" x14ac:dyDescent="0.25">
      <c r="H1759" s="3"/>
      <c r="I1759" s="3"/>
      <c r="J1759" s="3"/>
      <c r="K1759" s="4"/>
    </row>
    <row r="1760" spans="8:11" x14ac:dyDescent="0.25">
      <c r="H1760" s="3"/>
      <c r="I1760" s="3"/>
      <c r="J1760" s="3"/>
      <c r="K1760" s="4"/>
    </row>
    <row r="1761" spans="8:11" x14ac:dyDescent="0.25">
      <c r="H1761" s="3"/>
      <c r="I1761" s="3"/>
      <c r="J1761" s="3"/>
      <c r="K1761" s="4"/>
    </row>
    <row r="1762" spans="8:11" x14ac:dyDescent="0.25">
      <c r="H1762" s="3"/>
      <c r="I1762" s="3"/>
      <c r="J1762" s="3"/>
      <c r="K1762" s="4"/>
    </row>
    <row r="1763" spans="8:11" x14ac:dyDescent="0.25">
      <c r="H1763" s="3"/>
      <c r="I1763" s="3"/>
      <c r="J1763" s="3"/>
      <c r="K1763" s="4"/>
    </row>
    <row r="1764" spans="8:11" x14ac:dyDescent="0.25">
      <c r="H1764" s="3"/>
      <c r="I1764" s="3"/>
      <c r="J1764" s="3"/>
      <c r="K1764" s="4"/>
    </row>
    <row r="1765" spans="8:11" x14ac:dyDescent="0.25">
      <c r="H1765" s="3"/>
      <c r="I1765" s="3"/>
      <c r="J1765" s="3"/>
      <c r="K1765" s="4"/>
    </row>
    <row r="1766" spans="8:11" x14ac:dyDescent="0.25">
      <c r="H1766" s="3"/>
      <c r="I1766" s="3"/>
      <c r="J1766" s="3"/>
      <c r="K1766" s="4"/>
    </row>
    <row r="1767" spans="8:11" x14ac:dyDescent="0.25">
      <c r="H1767" s="3"/>
      <c r="I1767" s="3"/>
      <c r="J1767" s="3"/>
      <c r="K1767" s="4"/>
    </row>
    <row r="1768" spans="8:11" x14ac:dyDescent="0.25">
      <c r="H1768" s="3"/>
      <c r="I1768" s="3"/>
      <c r="J1768" s="3"/>
      <c r="K1768" s="4"/>
    </row>
    <row r="1769" spans="8:11" x14ac:dyDescent="0.25">
      <c r="H1769" s="3"/>
      <c r="I1769" s="3"/>
      <c r="J1769" s="3"/>
      <c r="K1769" s="4"/>
    </row>
    <row r="1770" spans="8:11" x14ac:dyDescent="0.25">
      <c r="H1770" s="3"/>
      <c r="I1770" s="3"/>
      <c r="J1770" s="3"/>
      <c r="K1770" s="4"/>
    </row>
    <row r="1771" spans="8:11" x14ac:dyDescent="0.25">
      <c r="H1771" s="3"/>
      <c r="I1771" s="3"/>
      <c r="J1771" s="3"/>
      <c r="K1771" s="4"/>
    </row>
    <row r="1772" spans="8:11" x14ac:dyDescent="0.25">
      <c r="H1772" s="3"/>
      <c r="I1772" s="3"/>
      <c r="J1772" s="3"/>
      <c r="K1772" s="4"/>
    </row>
    <row r="1773" spans="8:11" x14ac:dyDescent="0.25">
      <c r="H1773" s="3"/>
      <c r="I1773" s="3"/>
      <c r="J1773" s="3"/>
      <c r="K1773" s="4"/>
    </row>
    <row r="1774" spans="8:11" x14ac:dyDescent="0.25">
      <c r="H1774" s="3"/>
      <c r="I1774" s="3"/>
      <c r="J1774" s="3"/>
      <c r="K1774" s="4"/>
    </row>
    <row r="1775" spans="8:11" x14ac:dyDescent="0.25">
      <c r="H1775" s="3"/>
      <c r="I1775" s="3"/>
      <c r="J1775" s="3"/>
      <c r="K1775" s="4"/>
    </row>
    <row r="1776" spans="8:11" x14ac:dyDescent="0.25">
      <c r="H1776" s="3"/>
      <c r="I1776" s="3"/>
      <c r="J1776" s="3"/>
      <c r="K1776" s="4"/>
    </row>
    <row r="1777" spans="8:11" x14ac:dyDescent="0.25">
      <c r="H1777" s="3"/>
      <c r="I1777" s="3"/>
      <c r="J1777" s="3"/>
      <c r="K1777" s="4"/>
    </row>
    <row r="1778" spans="8:11" x14ac:dyDescent="0.25">
      <c r="H1778" s="3"/>
      <c r="I1778" s="3"/>
      <c r="J1778" s="3"/>
      <c r="K1778" s="4"/>
    </row>
    <row r="1779" spans="8:11" x14ac:dyDescent="0.25">
      <c r="H1779" s="3"/>
      <c r="I1779" s="3"/>
      <c r="J1779" s="3"/>
      <c r="K1779" s="4"/>
    </row>
    <row r="1780" spans="8:11" x14ac:dyDescent="0.25">
      <c r="H1780" s="3"/>
      <c r="I1780" s="3"/>
      <c r="J1780" s="3"/>
      <c r="K1780" s="4"/>
    </row>
    <row r="1781" spans="8:11" x14ac:dyDescent="0.25">
      <c r="H1781" s="3"/>
      <c r="I1781" s="3"/>
      <c r="J1781" s="3"/>
      <c r="K1781" s="4"/>
    </row>
    <row r="1782" spans="8:11" x14ac:dyDescent="0.25">
      <c r="H1782" s="3"/>
      <c r="I1782" s="3"/>
      <c r="J1782" s="3"/>
      <c r="K1782" s="4"/>
    </row>
    <row r="1783" spans="8:11" x14ac:dyDescent="0.25">
      <c r="H1783" s="3"/>
      <c r="I1783" s="3"/>
      <c r="J1783" s="3"/>
      <c r="K1783" s="4"/>
    </row>
    <row r="1784" spans="8:11" x14ac:dyDescent="0.25">
      <c r="H1784" s="3"/>
      <c r="I1784" s="3"/>
      <c r="J1784" s="3"/>
      <c r="K1784" s="4"/>
    </row>
    <row r="1785" spans="8:11" x14ac:dyDescent="0.25">
      <c r="H1785" s="3"/>
      <c r="I1785" s="3"/>
      <c r="J1785" s="3"/>
      <c r="K1785" s="4"/>
    </row>
    <row r="1786" spans="8:11" x14ac:dyDescent="0.25">
      <c r="H1786" s="3"/>
      <c r="I1786" s="3"/>
      <c r="J1786" s="3"/>
      <c r="K1786" s="4"/>
    </row>
    <row r="1787" spans="8:11" x14ac:dyDescent="0.25">
      <c r="H1787" s="3"/>
      <c r="I1787" s="3"/>
      <c r="J1787" s="3"/>
      <c r="K1787" s="4"/>
    </row>
    <row r="1788" spans="8:11" x14ac:dyDescent="0.25">
      <c r="H1788" s="3"/>
      <c r="I1788" s="3"/>
      <c r="J1788" s="3"/>
      <c r="K1788" s="4"/>
    </row>
    <row r="1789" spans="8:11" x14ac:dyDescent="0.25">
      <c r="H1789" s="3"/>
      <c r="I1789" s="3"/>
      <c r="J1789" s="3"/>
      <c r="K1789" s="4"/>
    </row>
    <row r="1790" spans="8:11" x14ac:dyDescent="0.25">
      <c r="H1790" s="3"/>
      <c r="I1790" s="3"/>
      <c r="J1790" s="3"/>
      <c r="K1790" s="4"/>
    </row>
    <row r="1791" spans="8:11" x14ac:dyDescent="0.25">
      <c r="H1791" s="3"/>
      <c r="I1791" s="3"/>
      <c r="J1791" s="3"/>
      <c r="K1791" s="4"/>
    </row>
    <row r="1792" spans="8:11" x14ac:dyDescent="0.25">
      <c r="H1792" s="3"/>
      <c r="I1792" s="3"/>
      <c r="J1792" s="3"/>
      <c r="K1792" s="4"/>
    </row>
    <row r="1793" spans="8:11" x14ac:dyDescent="0.25">
      <c r="H1793" s="3"/>
      <c r="I1793" s="3"/>
      <c r="J1793" s="3"/>
      <c r="K1793" s="4"/>
    </row>
    <row r="1794" spans="8:11" x14ac:dyDescent="0.25">
      <c r="H1794" s="3"/>
      <c r="I1794" s="3"/>
      <c r="J1794" s="3"/>
      <c r="K1794" s="4"/>
    </row>
    <row r="1795" spans="8:11" x14ac:dyDescent="0.25">
      <c r="H1795" s="3"/>
      <c r="I1795" s="3"/>
      <c r="J1795" s="3"/>
      <c r="K1795" s="4"/>
    </row>
    <row r="1796" spans="8:11" x14ac:dyDescent="0.25">
      <c r="H1796" s="3"/>
      <c r="I1796" s="3"/>
      <c r="J1796" s="3"/>
      <c r="K1796" s="4"/>
    </row>
    <row r="1797" spans="8:11" x14ac:dyDescent="0.25">
      <c r="H1797" s="3"/>
      <c r="I1797" s="3"/>
      <c r="J1797" s="3"/>
      <c r="K1797" s="4"/>
    </row>
    <row r="1798" spans="8:11" x14ac:dyDescent="0.25">
      <c r="H1798" s="3"/>
      <c r="I1798" s="3"/>
      <c r="J1798" s="3"/>
      <c r="K1798" s="4"/>
    </row>
    <row r="1799" spans="8:11" x14ac:dyDescent="0.25">
      <c r="H1799" s="3"/>
      <c r="I1799" s="3"/>
      <c r="J1799" s="3"/>
      <c r="K1799" s="4"/>
    </row>
    <row r="1800" spans="8:11" x14ac:dyDescent="0.25">
      <c r="H1800" s="3"/>
      <c r="I1800" s="3"/>
      <c r="J1800" s="3"/>
      <c r="K1800" s="4"/>
    </row>
    <row r="1801" spans="8:11" x14ac:dyDescent="0.25">
      <c r="H1801" s="3"/>
      <c r="I1801" s="3"/>
      <c r="J1801" s="3"/>
      <c r="K1801" s="4"/>
    </row>
    <row r="1802" spans="8:11" x14ac:dyDescent="0.25">
      <c r="H1802" s="3"/>
      <c r="I1802" s="3"/>
      <c r="J1802" s="3"/>
      <c r="K1802" s="4"/>
    </row>
    <row r="1803" spans="8:11" x14ac:dyDescent="0.25">
      <c r="H1803" s="3"/>
      <c r="I1803" s="3"/>
      <c r="J1803" s="3"/>
      <c r="K1803" s="4"/>
    </row>
    <row r="1804" spans="8:11" x14ac:dyDescent="0.25">
      <c r="H1804" s="3"/>
      <c r="I1804" s="3"/>
      <c r="J1804" s="3"/>
      <c r="K1804" s="4"/>
    </row>
    <row r="1805" spans="8:11" x14ac:dyDescent="0.25">
      <c r="H1805" s="3"/>
      <c r="I1805" s="3"/>
      <c r="J1805" s="3"/>
      <c r="K1805" s="4"/>
    </row>
    <row r="1806" spans="8:11" x14ac:dyDescent="0.25">
      <c r="H1806" s="3"/>
      <c r="I1806" s="3"/>
      <c r="J1806" s="3"/>
      <c r="K1806" s="4"/>
    </row>
    <row r="1807" spans="8:11" x14ac:dyDescent="0.25">
      <c r="H1807" s="3"/>
      <c r="I1807" s="3"/>
      <c r="J1807" s="3"/>
      <c r="K1807" s="4"/>
    </row>
    <row r="1808" spans="8:11" x14ac:dyDescent="0.25">
      <c r="H1808" s="3"/>
      <c r="I1808" s="3"/>
      <c r="J1808" s="3"/>
      <c r="K1808" s="4"/>
    </row>
    <row r="1809" spans="8:11" x14ac:dyDescent="0.25">
      <c r="H1809" s="3"/>
      <c r="I1809" s="3"/>
      <c r="J1809" s="3"/>
      <c r="K1809" s="4"/>
    </row>
    <row r="1810" spans="8:11" x14ac:dyDescent="0.25">
      <c r="H1810" s="3"/>
      <c r="I1810" s="3"/>
      <c r="J1810" s="3"/>
      <c r="K1810" s="4"/>
    </row>
    <row r="1811" spans="8:11" x14ac:dyDescent="0.25">
      <c r="H1811" s="3"/>
      <c r="I1811" s="3"/>
      <c r="J1811" s="3"/>
      <c r="K1811" s="4"/>
    </row>
    <row r="1812" spans="8:11" x14ac:dyDescent="0.25">
      <c r="H1812" s="3"/>
      <c r="I1812" s="3"/>
      <c r="J1812" s="3"/>
      <c r="K1812" s="4"/>
    </row>
    <row r="1813" spans="8:11" x14ac:dyDescent="0.25">
      <c r="H1813" s="3"/>
      <c r="I1813" s="3"/>
      <c r="J1813" s="3"/>
      <c r="K1813" s="4"/>
    </row>
    <row r="1814" spans="8:11" x14ac:dyDescent="0.25">
      <c r="H1814" s="3"/>
      <c r="I1814" s="3"/>
      <c r="J1814" s="3"/>
      <c r="K1814" s="4"/>
    </row>
    <row r="1815" spans="8:11" x14ac:dyDescent="0.25">
      <c r="H1815" s="3"/>
      <c r="I1815" s="3"/>
      <c r="J1815" s="3"/>
      <c r="K1815" s="4"/>
    </row>
    <row r="1816" spans="8:11" x14ac:dyDescent="0.25">
      <c r="H1816" s="3"/>
      <c r="I1816" s="3"/>
      <c r="J1816" s="3"/>
      <c r="K1816" s="4"/>
    </row>
    <row r="1817" spans="8:11" x14ac:dyDescent="0.25">
      <c r="H1817" s="3"/>
      <c r="I1817" s="3"/>
      <c r="J1817" s="3"/>
      <c r="K1817" s="4"/>
    </row>
    <row r="1818" spans="8:11" x14ac:dyDescent="0.25">
      <c r="H1818" s="3"/>
      <c r="I1818" s="3"/>
      <c r="J1818" s="3"/>
      <c r="K1818" s="4"/>
    </row>
    <row r="1819" spans="8:11" x14ac:dyDescent="0.25">
      <c r="H1819" s="3"/>
      <c r="I1819" s="3"/>
      <c r="J1819" s="3"/>
      <c r="K1819" s="4"/>
    </row>
    <row r="1820" spans="8:11" x14ac:dyDescent="0.25">
      <c r="H1820" s="3"/>
      <c r="I1820" s="3"/>
      <c r="J1820" s="3"/>
      <c r="K1820" s="4"/>
    </row>
    <row r="1821" spans="8:11" x14ac:dyDescent="0.25">
      <c r="H1821" s="3"/>
      <c r="I1821" s="3"/>
      <c r="J1821" s="3"/>
      <c r="K1821" s="4"/>
    </row>
    <row r="1822" spans="8:11" x14ac:dyDescent="0.25">
      <c r="H1822" s="3"/>
      <c r="I1822" s="3"/>
      <c r="J1822" s="3"/>
      <c r="K1822" s="4"/>
    </row>
    <row r="1823" spans="8:11" x14ac:dyDescent="0.25">
      <c r="H1823" s="3"/>
      <c r="I1823" s="3"/>
      <c r="J1823" s="3"/>
      <c r="K1823" s="4"/>
    </row>
    <row r="1824" spans="8:11" x14ac:dyDescent="0.25">
      <c r="H1824" s="3"/>
      <c r="I1824" s="3"/>
      <c r="J1824" s="3"/>
      <c r="K1824" s="4"/>
    </row>
    <row r="1825" spans="8:11" x14ac:dyDescent="0.25">
      <c r="H1825" s="3"/>
      <c r="I1825" s="3"/>
      <c r="J1825" s="3"/>
      <c r="K1825" s="4"/>
    </row>
    <row r="1826" spans="8:11" x14ac:dyDescent="0.25">
      <c r="H1826" s="3"/>
      <c r="I1826" s="3"/>
      <c r="J1826" s="3"/>
      <c r="K1826" s="4"/>
    </row>
    <row r="1827" spans="8:11" x14ac:dyDescent="0.25">
      <c r="H1827" s="3"/>
      <c r="I1827" s="3"/>
      <c r="J1827" s="3"/>
      <c r="K1827" s="4"/>
    </row>
    <row r="1828" spans="8:11" x14ac:dyDescent="0.25">
      <c r="H1828" s="3"/>
      <c r="I1828" s="3"/>
      <c r="J1828" s="3"/>
      <c r="K1828" s="4"/>
    </row>
    <row r="1829" spans="8:11" x14ac:dyDescent="0.25">
      <c r="H1829" s="3"/>
      <c r="I1829" s="3"/>
      <c r="J1829" s="3"/>
      <c r="K1829" s="4"/>
    </row>
    <row r="1830" spans="8:11" x14ac:dyDescent="0.25">
      <c r="H1830" s="3"/>
      <c r="I1830" s="3"/>
      <c r="J1830" s="3"/>
      <c r="K1830" s="4"/>
    </row>
    <row r="1831" spans="8:11" x14ac:dyDescent="0.25">
      <c r="H1831" s="3"/>
      <c r="I1831" s="3"/>
      <c r="J1831" s="3"/>
      <c r="K1831" s="4"/>
    </row>
    <row r="1832" spans="8:11" x14ac:dyDescent="0.25">
      <c r="H1832" s="3"/>
      <c r="I1832" s="3"/>
      <c r="J1832" s="3"/>
      <c r="K1832" s="4"/>
    </row>
    <row r="1833" spans="8:11" x14ac:dyDescent="0.25">
      <c r="H1833" s="3"/>
      <c r="I1833" s="3"/>
      <c r="J1833" s="3"/>
      <c r="K1833" s="4"/>
    </row>
    <row r="1834" spans="8:11" x14ac:dyDescent="0.25">
      <c r="H1834" s="3"/>
      <c r="I1834" s="3"/>
      <c r="J1834" s="3"/>
      <c r="K1834" s="4"/>
    </row>
    <row r="1835" spans="8:11" x14ac:dyDescent="0.25">
      <c r="H1835" s="3"/>
      <c r="I1835" s="3"/>
      <c r="J1835" s="3"/>
      <c r="K1835" s="4"/>
    </row>
    <row r="1836" spans="8:11" x14ac:dyDescent="0.25">
      <c r="H1836" s="3"/>
      <c r="I1836" s="3"/>
      <c r="J1836" s="3"/>
      <c r="K1836" s="4"/>
    </row>
    <row r="1837" spans="8:11" x14ac:dyDescent="0.25">
      <c r="H1837" s="3"/>
      <c r="I1837" s="3"/>
      <c r="J1837" s="3"/>
      <c r="K1837" s="4"/>
    </row>
    <row r="1838" spans="8:11" x14ac:dyDescent="0.25">
      <c r="H1838" s="3"/>
      <c r="I1838" s="3"/>
      <c r="J1838" s="3"/>
      <c r="K1838" s="4"/>
    </row>
    <row r="1839" spans="8:11" x14ac:dyDescent="0.25">
      <c r="H1839" s="3"/>
      <c r="I1839" s="3"/>
      <c r="J1839" s="3"/>
      <c r="K1839" s="4"/>
    </row>
    <row r="1840" spans="8:11" x14ac:dyDescent="0.25">
      <c r="H1840" s="3"/>
      <c r="I1840" s="3"/>
      <c r="J1840" s="3"/>
      <c r="K1840" s="4"/>
    </row>
    <row r="1841" spans="8:11" x14ac:dyDescent="0.25">
      <c r="H1841" s="3"/>
      <c r="I1841" s="3"/>
      <c r="J1841" s="3"/>
      <c r="K1841" s="4"/>
    </row>
    <row r="1842" spans="8:11" x14ac:dyDescent="0.25">
      <c r="H1842" s="3"/>
      <c r="I1842" s="3"/>
      <c r="J1842" s="3"/>
      <c r="K1842" s="4"/>
    </row>
    <row r="1843" spans="8:11" x14ac:dyDescent="0.25">
      <c r="H1843" s="3"/>
      <c r="I1843" s="3"/>
      <c r="J1843" s="3"/>
      <c r="K1843" s="4"/>
    </row>
    <row r="1844" spans="8:11" x14ac:dyDescent="0.25">
      <c r="H1844" s="3"/>
      <c r="I1844" s="3"/>
      <c r="J1844" s="3"/>
      <c r="K1844" s="4"/>
    </row>
    <row r="1845" spans="8:11" x14ac:dyDescent="0.25">
      <c r="H1845" s="3"/>
      <c r="I1845" s="3"/>
      <c r="J1845" s="3"/>
      <c r="K1845" s="4"/>
    </row>
    <row r="1846" spans="8:11" x14ac:dyDescent="0.25">
      <c r="H1846" s="3"/>
      <c r="I1846" s="3"/>
      <c r="J1846" s="3"/>
      <c r="K1846" s="4"/>
    </row>
    <row r="1847" spans="8:11" x14ac:dyDescent="0.25">
      <c r="H1847" s="3"/>
      <c r="I1847" s="3"/>
      <c r="J1847" s="3"/>
      <c r="K1847" s="4"/>
    </row>
    <row r="1848" spans="8:11" x14ac:dyDescent="0.25">
      <c r="H1848" s="3"/>
      <c r="I1848" s="3"/>
      <c r="J1848" s="3"/>
      <c r="K1848" s="4"/>
    </row>
    <row r="1849" spans="8:11" x14ac:dyDescent="0.25">
      <c r="H1849" s="3"/>
      <c r="I1849" s="3"/>
      <c r="J1849" s="3"/>
      <c r="K1849" s="4"/>
    </row>
    <row r="1850" spans="8:11" x14ac:dyDescent="0.25">
      <c r="H1850" s="3"/>
      <c r="I1850" s="3"/>
      <c r="J1850" s="3"/>
      <c r="K1850" s="4"/>
    </row>
    <row r="1851" spans="8:11" x14ac:dyDescent="0.25">
      <c r="H1851" s="3"/>
      <c r="I1851" s="3"/>
      <c r="J1851" s="3"/>
      <c r="K1851" s="4"/>
    </row>
    <row r="1852" spans="8:11" x14ac:dyDescent="0.25">
      <c r="H1852" s="3"/>
      <c r="I1852" s="3"/>
      <c r="J1852" s="3"/>
      <c r="K1852" s="4"/>
    </row>
    <row r="1853" spans="8:11" x14ac:dyDescent="0.25">
      <c r="H1853" s="3"/>
      <c r="I1853" s="3"/>
      <c r="J1853" s="3"/>
      <c r="K1853" s="4"/>
    </row>
    <row r="1854" spans="8:11" x14ac:dyDescent="0.25">
      <c r="H1854" s="3"/>
      <c r="I1854" s="3"/>
      <c r="J1854" s="3"/>
      <c r="K1854" s="4"/>
    </row>
    <row r="1855" spans="8:11" x14ac:dyDescent="0.25">
      <c r="H1855" s="3"/>
      <c r="I1855" s="3"/>
      <c r="J1855" s="3"/>
      <c r="K1855" s="4"/>
    </row>
    <row r="1856" spans="8:11" x14ac:dyDescent="0.25">
      <c r="H1856" s="3"/>
      <c r="I1856" s="3"/>
      <c r="J1856" s="3"/>
      <c r="K1856" s="4"/>
    </row>
    <row r="1857" spans="8:11" x14ac:dyDescent="0.25">
      <c r="H1857" s="3"/>
      <c r="I1857" s="3"/>
      <c r="J1857" s="3"/>
      <c r="K1857" s="4"/>
    </row>
    <row r="1858" spans="8:11" x14ac:dyDescent="0.25">
      <c r="H1858" s="3"/>
      <c r="I1858" s="3"/>
      <c r="J1858" s="3"/>
      <c r="K1858" s="4"/>
    </row>
    <row r="1859" spans="8:11" x14ac:dyDescent="0.25">
      <c r="H1859" s="3"/>
      <c r="I1859" s="3"/>
      <c r="J1859" s="3"/>
      <c r="K1859" s="4"/>
    </row>
    <row r="1860" spans="8:11" x14ac:dyDescent="0.25">
      <c r="H1860" s="3"/>
      <c r="I1860" s="3"/>
      <c r="J1860" s="3"/>
      <c r="K1860" s="4"/>
    </row>
    <row r="1861" spans="8:11" x14ac:dyDescent="0.25">
      <c r="H1861" s="3"/>
      <c r="I1861" s="3"/>
      <c r="J1861" s="3"/>
      <c r="K1861" s="4"/>
    </row>
    <row r="1862" spans="8:11" x14ac:dyDescent="0.25">
      <c r="H1862" s="3"/>
      <c r="I1862" s="3"/>
      <c r="J1862" s="3"/>
      <c r="K1862" s="4"/>
    </row>
    <row r="1863" spans="8:11" x14ac:dyDescent="0.25">
      <c r="H1863" s="3"/>
      <c r="I1863" s="3"/>
      <c r="J1863" s="3"/>
      <c r="K1863" s="4"/>
    </row>
    <row r="1864" spans="8:11" x14ac:dyDescent="0.25">
      <c r="H1864" s="3"/>
      <c r="I1864" s="3"/>
      <c r="J1864" s="3"/>
      <c r="K1864" s="4"/>
    </row>
    <row r="1865" spans="8:11" x14ac:dyDescent="0.25">
      <c r="H1865" s="3"/>
      <c r="I1865" s="3"/>
      <c r="J1865" s="3"/>
      <c r="K1865" s="4"/>
    </row>
    <row r="1866" spans="8:11" x14ac:dyDescent="0.25">
      <c r="H1866" s="3"/>
      <c r="I1866" s="3"/>
      <c r="J1866" s="3"/>
      <c r="K1866" s="4"/>
    </row>
    <row r="1867" spans="8:11" x14ac:dyDescent="0.25">
      <c r="H1867" s="3"/>
      <c r="I1867" s="3"/>
      <c r="J1867" s="3"/>
      <c r="K1867" s="4"/>
    </row>
    <row r="1868" spans="8:11" x14ac:dyDescent="0.25">
      <c r="H1868" s="3"/>
      <c r="I1868" s="3"/>
      <c r="J1868" s="3"/>
      <c r="K1868" s="4"/>
    </row>
    <row r="1869" spans="8:11" x14ac:dyDescent="0.25">
      <c r="H1869" s="3"/>
      <c r="I1869" s="3"/>
      <c r="J1869" s="3"/>
      <c r="K1869" s="4"/>
    </row>
    <row r="1870" spans="8:11" x14ac:dyDescent="0.25">
      <c r="H1870" s="3"/>
      <c r="I1870" s="3"/>
      <c r="J1870" s="3"/>
      <c r="K1870" s="4"/>
    </row>
    <row r="1871" spans="8:11" x14ac:dyDescent="0.25">
      <c r="H1871" s="3"/>
      <c r="I1871" s="3"/>
      <c r="J1871" s="3"/>
      <c r="K1871" s="4"/>
    </row>
    <row r="1872" spans="8:11" x14ac:dyDescent="0.25">
      <c r="H1872" s="3"/>
      <c r="I1872" s="3"/>
      <c r="J1872" s="3"/>
      <c r="K1872" s="4"/>
    </row>
    <row r="1873" spans="8:11" x14ac:dyDescent="0.25">
      <c r="H1873" s="3"/>
      <c r="I1873" s="3"/>
      <c r="J1873" s="3"/>
      <c r="K1873" s="4"/>
    </row>
    <row r="1874" spans="8:11" x14ac:dyDescent="0.25">
      <c r="H1874" s="3"/>
      <c r="I1874" s="3"/>
      <c r="J1874" s="3"/>
      <c r="K1874" s="4"/>
    </row>
    <row r="1875" spans="8:11" x14ac:dyDescent="0.25">
      <c r="H1875" s="3"/>
      <c r="I1875" s="3"/>
      <c r="J1875" s="3"/>
      <c r="K1875" s="4"/>
    </row>
    <row r="1876" spans="8:11" x14ac:dyDescent="0.25">
      <c r="H1876" s="3"/>
      <c r="I1876" s="3"/>
      <c r="J1876" s="3"/>
      <c r="K1876" s="4"/>
    </row>
    <row r="1877" spans="8:11" x14ac:dyDescent="0.25">
      <c r="H1877" s="3"/>
      <c r="I1877" s="3"/>
      <c r="J1877" s="3"/>
      <c r="K1877" s="4"/>
    </row>
    <row r="1878" spans="8:11" x14ac:dyDescent="0.25">
      <c r="H1878" s="3"/>
      <c r="I1878" s="3"/>
      <c r="J1878" s="3"/>
      <c r="K1878" s="4"/>
    </row>
    <row r="1879" spans="8:11" x14ac:dyDescent="0.25">
      <c r="H1879" s="3"/>
      <c r="I1879" s="3"/>
      <c r="J1879" s="3"/>
      <c r="K1879" s="4"/>
    </row>
    <row r="1880" spans="8:11" x14ac:dyDescent="0.25">
      <c r="H1880" s="3"/>
      <c r="I1880" s="3"/>
      <c r="J1880" s="3"/>
      <c r="K1880" s="4"/>
    </row>
    <row r="1881" spans="8:11" x14ac:dyDescent="0.25">
      <c r="H1881" s="3"/>
      <c r="I1881" s="3"/>
      <c r="J1881" s="3"/>
      <c r="K1881" s="4"/>
    </row>
    <row r="1882" spans="8:11" x14ac:dyDescent="0.25">
      <c r="H1882" s="3"/>
      <c r="I1882" s="3"/>
      <c r="J1882" s="3"/>
      <c r="K1882" s="4"/>
    </row>
    <row r="1883" spans="8:11" x14ac:dyDescent="0.25">
      <c r="H1883" s="3"/>
      <c r="I1883" s="3"/>
      <c r="J1883" s="3"/>
      <c r="K1883" s="4"/>
    </row>
    <row r="1884" spans="8:11" x14ac:dyDescent="0.25">
      <c r="H1884" s="3"/>
      <c r="I1884" s="3"/>
      <c r="J1884" s="3"/>
      <c r="K1884" s="4"/>
    </row>
    <row r="1885" spans="8:11" x14ac:dyDescent="0.25">
      <c r="H1885" s="3"/>
      <c r="I1885" s="3"/>
      <c r="J1885" s="3"/>
      <c r="K1885" s="4"/>
    </row>
    <row r="1886" spans="8:11" x14ac:dyDescent="0.25">
      <c r="H1886" s="3"/>
      <c r="I1886" s="3"/>
      <c r="J1886" s="3"/>
      <c r="K1886" s="4"/>
    </row>
    <row r="1887" spans="8:11" x14ac:dyDescent="0.25">
      <c r="H1887" s="3"/>
      <c r="I1887" s="3"/>
      <c r="J1887" s="3"/>
      <c r="K1887" s="4"/>
    </row>
    <row r="1888" spans="8:11" x14ac:dyDescent="0.25">
      <c r="H1888" s="3"/>
      <c r="I1888" s="3"/>
      <c r="J1888" s="3"/>
      <c r="K1888" s="4"/>
    </row>
    <row r="1889" spans="8:11" x14ac:dyDescent="0.25">
      <c r="H1889" s="3"/>
      <c r="I1889" s="3"/>
      <c r="J1889" s="3"/>
      <c r="K1889" s="4"/>
    </row>
    <row r="1890" spans="8:11" x14ac:dyDescent="0.25">
      <c r="H1890" s="3"/>
      <c r="I1890" s="3"/>
      <c r="J1890" s="3"/>
      <c r="K1890" s="4"/>
    </row>
    <row r="1891" spans="8:11" x14ac:dyDescent="0.25">
      <c r="H1891" s="3"/>
      <c r="I1891" s="3"/>
      <c r="J1891" s="3"/>
      <c r="K1891" s="4"/>
    </row>
    <row r="1892" spans="8:11" x14ac:dyDescent="0.25">
      <c r="H1892" s="3"/>
      <c r="I1892" s="3"/>
      <c r="J1892" s="3"/>
      <c r="K1892" s="4"/>
    </row>
    <row r="1893" spans="8:11" x14ac:dyDescent="0.25">
      <c r="H1893" s="3"/>
      <c r="I1893" s="3"/>
      <c r="J1893" s="3"/>
      <c r="K1893" s="4"/>
    </row>
    <row r="1894" spans="8:11" x14ac:dyDescent="0.25">
      <c r="H1894" s="3"/>
      <c r="I1894" s="3"/>
      <c r="J1894" s="3"/>
      <c r="K1894" s="4"/>
    </row>
    <row r="1895" spans="8:11" x14ac:dyDescent="0.25">
      <c r="H1895" s="3"/>
      <c r="I1895" s="3"/>
      <c r="J1895" s="3"/>
      <c r="K1895" s="4"/>
    </row>
    <row r="1896" spans="8:11" x14ac:dyDescent="0.25">
      <c r="H1896" s="3"/>
      <c r="I1896" s="3"/>
      <c r="J1896" s="3"/>
      <c r="K1896" s="4"/>
    </row>
    <row r="1897" spans="8:11" x14ac:dyDescent="0.25">
      <c r="H1897" s="3"/>
      <c r="I1897" s="3"/>
      <c r="J1897" s="3"/>
      <c r="K1897" s="4"/>
    </row>
    <row r="1898" spans="8:11" x14ac:dyDescent="0.25">
      <c r="H1898" s="3"/>
      <c r="I1898" s="3"/>
      <c r="J1898" s="3"/>
      <c r="K1898" s="4"/>
    </row>
    <row r="1899" spans="8:11" x14ac:dyDescent="0.25">
      <c r="H1899" s="3"/>
      <c r="I1899" s="3"/>
      <c r="J1899" s="3"/>
      <c r="K1899" s="4"/>
    </row>
    <row r="1900" spans="8:11" x14ac:dyDescent="0.25">
      <c r="H1900" s="3"/>
      <c r="I1900" s="3"/>
      <c r="J1900" s="3"/>
      <c r="K1900" s="4"/>
    </row>
    <row r="1901" spans="8:11" x14ac:dyDescent="0.25">
      <c r="H1901" s="3"/>
      <c r="I1901" s="3"/>
      <c r="J1901" s="3"/>
      <c r="K1901" s="4"/>
    </row>
    <row r="1902" spans="8:11" x14ac:dyDescent="0.25">
      <c r="H1902" s="3"/>
      <c r="I1902" s="3"/>
      <c r="J1902" s="3"/>
      <c r="K1902" s="4"/>
    </row>
    <row r="1903" spans="8:11" x14ac:dyDescent="0.25">
      <c r="H1903" s="3"/>
      <c r="I1903" s="3"/>
      <c r="J1903" s="3"/>
      <c r="K1903" s="4"/>
    </row>
    <row r="1904" spans="8:11" x14ac:dyDescent="0.25">
      <c r="H1904" s="3"/>
      <c r="I1904" s="3"/>
      <c r="J1904" s="3"/>
      <c r="K1904" s="4"/>
    </row>
    <row r="1905" spans="8:11" x14ac:dyDescent="0.25">
      <c r="H1905" s="3"/>
      <c r="I1905" s="3"/>
      <c r="J1905" s="3"/>
      <c r="K1905" s="4"/>
    </row>
    <row r="1906" spans="8:11" x14ac:dyDescent="0.25">
      <c r="H1906" s="3"/>
      <c r="I1906" s="3"/>
      <c r="J1906" s="3"/>
      <c r="K1906" s="4"/>
    </row>
    <row r="1907" spans="8:11" x14ac:dyDescent="0.25">
      <c r="H1907" s="3"/>
      <c r="I1907" s="3"/>
      <c r="J1907" s="3"/>
      <c r="K1907" s="4"/>
    </row>
    <row r="1908" spans="8:11" x14ac:dyDescent="0.25">
      <c r="H1908" s="3"/>
      <c r="I1908" s="3"/>
      <c r="J1908" s="3"/>
      <c r="K1908" s="4"/>
    </row>
    <row r="1909" spans="8:11" x14ac:dyDescent="0.25">
      <c r="H1909" s="3"/>
      <c r="I1909" s="3"/>
      <c r="J1909" s="3"/>
      <c r="K1909" s="4"/>
    </row>
    <row r="1910" spans="8:11" x14ac:dyDescent="0.25">
      <c r="H1910" s="3"/>
      <c r="I1910" s="3"/>
      <c r="J1910" s="3"/>
      <c r="K1910" s="4"/>
    </row>
    <row r="1911" spans="8:11" x14ac:dyDescent="0.25">
      <c r="H1911" s="3"/>
      <c r="I1911" s="3"/>
      <c r="J1911" s="3"/>
      <c r="K1911" s="4"/>
    </row>
    <row r="1912" spans="8:11" x14ac:dyDescent="0.25">
      <c r="H1912" s="3"/>
      <c r="I1912" s="3"/>
      <c r="J1912" s="3"/>
      <c r="K1912" s="4"/>
    </row>
    <row r="1913" spans="8:11" x14ac:dyDescent="0.25">
      <c r="H1913" s="3"/>
      <c r="I1913" s="3"/>
      <c r="J1913" s="3"/>
      <c r="K1913" s="4"/>
    </row>
    <row r="1914" spans="8:11" x14ac:dyDescent="0.25">
      <c r="H1914" s="3"/>
      <c r="I1914" s="3"/>
      <c r="J1914" s="3"/>
      <c r="K1914" s="4"/>
    </row>
    <row r="1915" spans="8:11" x14ac:dyDescent="0.25">
      <c r="H1915" s="3"/>
      <c r="I1915" s="3"/>
      <c r="J1915" s="3"/>
      <c r="K1915" s="4"/>
    </row>
    <row r="1916" spans="8:11" x14ac:dyDescent="0.25">
      <c r="H1916" s="3"/>
      <c r="I1916" s="3"/>
      <c r="J1916" s="3"/>
      <c r="K1916" s="4"/>
    </row>
    <row r="1917" spans="8:11" x14ac:dyDescent="0.25">
      <c r="H1917" s="3"/>
      <c r="I1917" s="3"/>
      <c r="J1917" s="3"/>
      <c r="K1917" s="4"/>
    </row>
    <row r="1918" spans="8:11" x14ac:dyDescent="0.25">
      <c r="H1918" s="3"/>
      <c r="I1918" s="3"/>
      <c r="J1918" s="3"/>
      <c r="K1918" s="4"/>
    </row>
    <row r="1919" spans="8:11" x14ac:dyDescent="0.25">
      <c r="H1919" s="3"/>
      <c r="I1919" s="3"/>
      <c r="J1919" s="3"/>
      <c r="K1919" s="4"/>
    </row>
    <row r="1920" spans="8:11" x14ac:dyDescent="0.25">
      <c r="H1920" s="3"/>
      <c r="I1920" s="3"/>
      <c r="J1920" s="3"/>
      <c r="K1920" s="4"/>
    </row>
    <row r="1921" spans="8:11" x14ac:dyDescent="0.25">
      <c r="H1921" s="3"/>
      <c r="I1921" s="3"/>
      <c r="J1921" s="3"/>
      <c r="K1921" s="4"/>
    </row>
    <row r="1922" spans="8:11" x14ac:dyDescent="0.25">
      <c r="H1922" s="3"/>
      <c r="I1922" s="3"/>
      <c r="J1922" s="3"/>
      <c r="K1922" s="4"/>
    </row>
    <row r="1923" spans="8:11" x14ac:dyDescent="0.25">
      <c r="H1923" s="3"/>
      <c r="I1923" s="3"/>
      <c r="J1923" s="3"/>
      <c r="K1923" s="4"/>
    </row>
    <row r="1924" spans="8:11" x14ac:dyDescent="0.25">
      <c r="H1924" s="3"/>
      <c r="I1924" s="3"/>
      <c r="J1924" s="3"/>
      <c r="K1924" s="4"/>
    </row>
    <row r="1925" spans="8:11" x14ac:dyDescent="0.25">
      <c r="H1925" s="3"/>
      <c r="I1925" s="3"/>
      <c r="J1925" s="3"/>
      <c r="K1925" s="4"/>
    </row>
    <row r="1926" spans="8:11" x14ac:dyDescent="0.25">
      <c r="H1926" s="3"/>
      <c r="I1926" s="3"/>
      <c r="J1926" s="3"/>
      <c r="K1926" s="4"/>
    </row>
    <row r="1927" spans="8:11" x14ac:dyDescent="0.25">
      <c r="H1927" s="3"/>
      <c r="I1927" s="3"/>
      <c r="J1927" s="3"/>
      <c r="K1927" s="4"/>
    </row>
    <row r="1928" spans="8:11" x14ac:dyDescent="0.25">
      <c r="H1928" s="3"/>
      <c r="I1928" s="3"/>
      <c r="J1928" s="3"/>
      <c r="K1928" s="4"/>
    </row>
    <row r="1929" spans="8:11" x14ac:dyDescent="0.25">
      <c r="H1929" s="3"/>
      <c r="I1929" s="3"/>
      <c r="J1929" s="3"/>
      <c r="K1929" s="4"/>
    </row>
    <row r="1930" spans="8:11" x14ac:dyDescent="0.25">
      <c r="H1930" s="3"/>
      <c r="I1930" s="3"/>
      <c r="J1930" s="3"/>
      <c r="K1930" s="4"/>
    </row>
    <row r="1931" spans="8:11" x14ac:dyDescent="0.25">
      <c r="H1931" s="3"/>
      <c r="I1931" s="3"/>
      <c r="J1931" s="3"/>
      <c r="K1931" s="4"/>
    </row>
    <row r="1932" spans="8:11" x14ac:dyDescent="0.25">
      <c r="H1932" s="3"/>
      <c r="I1932" s="3"/>
      <c r="J1932" s="3"/>
      <c r="K1932" s="4"/>
    </row>
    <row r="1933" spans="8:11" x14ac:dyDescent="0.25">
      <c r="H1933" s="3"/>
      <c r="I1933" s="3"/>
      <c r="J1933" s="3"/>
      <c r="K1933" s="4"/>
    </row>
    <row r="1934" spans="8:11" x14ac:dyDescent="0.25">
      <c r="H1934" s="3"/>
      <c r="I1934" s="3"/>
      <c r="J1934" s="3"/>
      <c r="K1934" s="4"/>
    </row>
    <row r="1935" spans="8:11" x14ac:dyDescent="0.25">
      <c r="H1935" s="3"/>
      <c r="I1935" s="3"/>
      <c r="J1935" s="3"/>
      <c r="K1935" s="4"/>
    </row>
    <row r="1936" spans="8:11" x14ac:dyDescent="0.25">
      <c r="H1936" s="3"/>
      <c r="I1936" s="3"/>
      <c r="J1936" s="3"/>
      <c r="K1936" s="4"/>
    </row>
    <row r="1937" spans="8:11" x14ac:dyDescent="0.25">
      <c r="H1937" s="3"/>
      <c r="I1937" s="3"/>
      <c r="J1937" s="3"/>
      <c r="K1937" s="4"/>
    </row>
    <row r="1938" spans="8:11" x14ac:dyDescent="0.25">
      <c r="H1938" s="3"/>
      <c r="I1938" s="3"/>
      <c r="J1938" s="3"/>
      <c r="K1938" s="4"/>
    </row>
    <row r="1939" spans="8:11" x14ac:dyDescent="0.25">
      <c r="H1939" s="3"/>
      <c r="I1939" s="3"/>
      <c r="J1939" s="3"/>
      <c r="K1939" s="4"/>
    </row>
    <row r="1940" spans="8:11" x14ac:dyDescent="0.25">
      <c r="H1940" s="3"/>
      <c r="I1940" s="3"/>
      <c r="J1940" s="3"/>
      <c r="K1940" s="4"/>
    </row>
    <row r="1941" spans="8:11" x14ac:dyDescent="0.25">
      <c r="H1941" s="3"/>
      <c r="I1941" s="3"/>
      <c r="J1941" s="3"/>
      <c r="K1941" s="4"/>
    </row>
    <row r="1942" spans="8:11" x14ac:dyDescent="0.25">
      <c r="H1942" s="3"/>
      <c r="I1942" s="3"/>
      <c r="J1942" s="3"/>
      <c r="K1942" s="4"/>
    </row>
    <row r="1943" spans="8:11" x14ac:dyDescent="0.25">
      <c r="H1943" s="3"/>
      <c r="I1943" s="3"/>
      <c r="J1943" s="3"/>
      <c r="K1943" s="4"/>
    </row>
    <row r="1944" spans="8:11" x14ac:dyDescent="0.25">
      <c r="H1944" s="3"/>
      <c r="I1944" s="3"/>
      <c r="J1944" s="3"/>
      <c r="K1944" s="4"/>
    </row>
    <row r="1945" spans="8:11" x14ac:dyDescent="0.25">
      <c r="H1945" s="3"/>
      <c r="I1945" s="3"/>
      <c r="J1945" s="3"/>
      <c r="K1945" s="4"/>
    </row>
    <row r="1946" spans="8:11" x14ac:dyDescent="0.25">
      <c r="H1946" s="3"/>
      <c r="I1946" s="3"/>
      <c r="J1946" s="3"/>
      <c r="K1946" s="4"/>
    </row>
    <row r="1947" spans="8:11" x14ac:dyDescent="0.25">
      <c r="H1947" s="3"/>
      <c r="I1947" s="3"/>
      <c r="J1947" s="3"/>
      <c r="K1947" s="4"/>
    </row>
    <row r="1948" spans="8:11" x14ac:dyDescent="0.25">
      <c r="H1948" s="3"/>
      <c r="I1948" s="3"/>
      <c r="J1948" s="3"/>
      <c r="K1948" s="4"/>
    </row>
    <row r="1949" spans="8:11" x14ac:dyDescent="0.25">
      <c r="H1949" s="3"/>
      <c r="I1949" s="3"/>
      <c r="J1949" s="3"/>
      <c r="K1949" s="4"/>
    </row>
    <row r="1950" spans="8:11" x14ac:dyDescent="0.25">
      <c r="H1950" s="3"/>
      <c r="I1950" s="3"/>
      <c r="J1950" s="3"/>
      <c r="K1950" s="4"/>
    </row>
    <row r="1951" spans="8:11" x14ac:dyDescent="0.25">
      <c r="H1951" s="3"/>
      <c r="I1951" s="3"/>
      <c r="J1951" s="3"/>
      <c r="K1951" s="4"/>
    </row>
    <row r="1952" spans="8:11" x14ac:dyDescent="0.25">
      <c r="H1952" s="3"/>
      <c r="I1952" s="3"/>
      <c r="J1952" s="3"/>
      <c r="K1952" s="4"/>
    </row>
    <row r="1953" spans="8:11" x14ac:dyDescent="0.25">
      <c r="H1953" s="3"/>
      <c r="I1953" s="3"/>
      <c r="J1953" s="3"/>
      <c r="K1953" s="4"/>
    </row>
    <row r="1954" spans="8:11" x14ac:dyDescent="0.25">
      <c r="H1954" s="3"/>
      <c r="I1954" s="3"/>
      <c r="J1954" s="3"/>
      <c r="K1954" s="4"/>
    </row>
    <row r="1955" spans="8:11" x14ac:dyDescent="0.25">
      <c r="H1955" s="3"/>
      <c r="I1955" s="3"/>
      <c r="J1955" s="3"/>
      <c r="K1955" s="4"/>
    </row>
    <row r="1956" spans="8:11" x14ac:dyDescent="0.25">
      <c r="H1956" s="3"/>
      <c r="I1956" s="3"/>
      <c r="J1956" s="3"/>
      <c r="K1956" s="4"/>
    </row>
    <row r="1957" spans="8:11" x14ac:dyDescent="0.25">
      <c r="H1957" s="3"/>
      <c r="I1957" s="3"/>
      <c r="J1957" s="3"/>
      <c r="K1957" s="4"/>
    </row>
    <row r="1958" spans="8:11" x14ac:dyDescent="0.25">
      <c r="H1958" s="3"/>
      <c r="I1958" s="3"/>
      <c r="J1958" s="3"/>
      <c r="K1958" s="4"/>
    </row>
    <row r="1959" spans="8:11" x14ac:dyDescent="0.25">
      <c r="H1959" s="3"/>
      <c r="I1959" s="3"/>
      <c r="J1959" s="3"/>
      <c r="K1959" s="4"/>
    </row>
    <row r="1960" spans="8:11" x14ac:dyDescent="0.25">
      <c r="H1960" s="3"/>
      <c r="I1960" s="3"/>
      <c r="J1960" s="3"/>
      <c r="K1960" s="4"/>
    </row>
    <row r="1961" spans="8:11" x14ac:dyDescent="0.25">
      <c r="H1961" s="3"/>
      <c r="I1961" s="3"/>
      <c r="J1961" s="3"/>
      <c r="K1961" s="4"/>
    </row>
    <row r="1962" spans="8:11" x14ac:dyDescent="0.25">
      <c r="H1962" s="3"/>
      <c r="I1962" s="3"/>
      <c r="J1962" s="3"/>
      <c r="K1962" s="4"/>
    </row>
    <row r="1963" spans="8:11" x14ac:dyDescent="0.25">
      <c r="H1963" s="3"/>
      <c r="I1963" s="3"/>
      <c r="J1963" s="3"/>
      <c r="K1963" s="4"/>
    </row>
    <row r="1964" spans="8:11" x14ac:dyDescent="0.25">
      <c r="H1964" s="3"/>
      <c r="I1964" s="3"/>
      <c r="J1964" s="3"/>
      <c r="K1964" s="4"/>
    </row>
    <row r="1965" spans="8:11" x14ac:dyDescent="0.25">
      <c r="H1965" s="3"/>
      <c r="I1965" s="3"/>
      <c r="J1965" s="3"/>
      <c r="K1965" s="4"/>
    </row>
    <row r="1966" spans="8:11" x14ac:dyDescent="0.25">
      <c r="H1966" s="3"/>
      <c r="I1966" s="3"/>
      <c r="J1966" s="3"/>
      <c r="K1966" s="4"/>
    </row>
    <row r="1967" spans="8:11" x14ac:dyDescent="0.25">
      <c r="H1967" s="3"/>
      <c r="I1967" s="3"/>
      <c r="J1967" s="3"/>
      <c r="K1967" s="4"/>
    </row>
    <row r="1968" spans="8:11" x14ac:dyDescent="0.25">
      <c r="H1968" s="3"/>
      <c r="I1968" s="3"/>
      <c r="J1968" s="3"/>
      <c r="K1968" s="4"/>
    </row>
    <row r="1969" spans="8:11" x14ac:dyDescent="0.25">
      <c r="H1969" s="3"/>
      <c r="I1969" s="3"/>
      <c r="J1969" s="3"/>
      <c r="K1969" s="4"/>
    </row>
    <row r="1970" spans="8:11" x14ac:dyDescent="0.25">
      <c r="H1970" s="3"/>
      <c r="I1970" s="3"/>
      <c r="J1970" s="3"/>
      <c r="K1970" s="4"/>
    </row>
    <row r="1971" spans="8:11" x14ac:dyDescent="0.25">
      <c r="H1971" s="3"/>
      <c r="I1971" s="3"/>
      <c r="J1971" s="3"/>
      <c r="K1971" s="4"/>
    </row>
    <row r="1972" spans="8:11" x14ac:dyDescent="0.25">
      <c r="H1972" s="3"/>
      <c r="I1972" s="3"/>
      <c r="J1972" s="3"/>
      <c r="K1972" s="4"/>
    </row>
    <row r="1973" spans="8:11" x14ac:dyDescent="0.25">
      <c r="H1973" s="3"/>
      <c r="I1973" s="3"/>
      <c r="J1973" s="3"/>
      <c r="K1973" s="4"/>
    </row>
    <row r="1974" spans="8:11" x14ac:dyDescent="0.25">
      <c r="H1974" s="3"/>
      <c r="I1974" s="3"/>
      <c r="J1974" s="3"/>
      <c r="K1974" s="4"/>
    </row>
    <row r="1975" spans="8:11" x14ac:dyDescent="0.25">
      <c r="H1975" s="3"/>
      <c r="I1975" s="3"/>
      <c r="J1975" s="3"/>
      <c r="K1975" s="4"/>
    </row>
    <row r="1976" spans="8:11" x14ac:dyDescent="0.25">
      <c r="H1976" s="3"/>
      <c r="I1976" s="3"/>
      <c r="J1976" s="3"/>
      <c r="K1976" s="4"/>
    </row>
    <row r="1977" spans="8:11" x14ac:dyDescent="0.25">
      <c r="H1977" s="3"/>
      <c r="I1977" s="3"/>
      <c r="J1977" s="3"/>
      <c r="K1977" s="4"/>
    </row>
    <row r="1978" spans="8:11" x14ac:dyDescent="0.25">
      <c r="H1978" s="3"/>
      <c r="I1978" s="3"/>
      <c r="J1978" s="3"/>
      <c r="K1978" s="4"/>
    </row>
    <row r="1979" spans="8:11" x14ac:dyDescent="0.25">
      <c r="H1979" s="3"/>
      <c r="I1979" s="3"/>
      <c r="J1979" s="3"/>
      <c r="K1979" s="4"/>
    </row>
    <row r="1980" spans="8:11" x14ac:dyDescent="0.25">
      <c r="H1980" s="3"/>
      <c r="I1980" s="3"/>
      <c r="J1980" s="3"/>
      <c r="K1980" s="4"/>
    </row>
    <row r="1981" spans="8:11" x14ac:dyDescent="0.25">
      <c r="H1981" s="3"/>
      <c r="I1981" s="3"/>
      <c r="J1981" s="3"/>
      <c r="K1981" s="4"/>
    </row>
    <row r="1982" spans="8:11" x14ac:dyDescent="0.25">
      <c r="H1982" s="3"/>
      <c r="I1982" s="3"/>
      <c r="J1982" s="3"/>
      <c r="K1982" s="4"/>
    </row>
    <row r="1983" spans="8:11" x14ac:dyDescent="0.25">
      <c r="H1983" s="3"/>
      <c r="I1983" s="3"/>
      <c r="J1983" s="3"/>
      <c r="K1983" s="4"/>
    </row>
    <row r="1984" spans="8:11" x14ac:dyDescent="0.25">
      <c r="H1984" s="3"/>
      <c r="I1984" s="3"/>
      <c r="J1984" s="3"/>
      <c r="K1984" s="4"/>
    </row>
    <row r="1985" spans="8:11" x14ac:dyDescent="0.25">
      <c r="H1985" s="3"/>
      <c r="I1985" s="3"/>
      <c r="J1985" s="3"/>
      <c r="K1985" s="4"/>
    </row>
    <row r="1986" spans="8:11" x14ac:dyDescent="0.25">
      <c r="H1986" s="3"/>
      <c r="I1986" s="3"/>
      <c r="J1986" s="3"/>
      <c r="K1986" s="4"/>
    </row>
    <row r="1987" spans="8:11" x14ac:dyDescent="0.25">
      <c r="H1987" s="3"/>
      <c r="I1987" s="3"/>
      <c r="J1987" s="3"/>
      <c r="K1987" s="4"/>
    </row>
    <row r="1988" spans="8:11" x14ac:dyDescent="0.25">
      <c r="H1988" s="3"/>
      <c r="I1988" s="3"/>
      <c r="J1988" s="3"/>
      <c r="K1988" s="4"/>
    </row>
    <row r="1989" spans="8:11" x14ac:dyDescent="0.25">
      <c r="H1989" s="3"/>
      <c r="I1989" s="3"/>
      <c r="J1989" s="3"/>
      <c r="K1989" s="4"/>
    </row>
    <row r="1990" spans="8:11" x14ac:dyDescent="0.25">
      <c r="H1990" s="3"/>
      <c r="I1990" s="3"/>
      <c r="J1990" s="3"/>
      <c r="K1990" s="4"/>
    </row>
    <row r="1991" spans="8:11" x14ac:dyDescent="0.25">
      <c r="H1991" s="3"/>
      <c r="I1991" s="3"/>
      <c r="J1991" s="3"/>
      <c r="K1991" s="4"/>
    </row>
    <row r="1992" spans="8:11" x14ac:dyDescent="0.25">
      <c r="H1992" s="3"/>
      <c r="I1992" s="3"/>
      <c r="J1992" s="3"/>
      <c r="K1992" s="4"/>
    </row>
    <row r="1993" spans="8:11" x14ac:dyDescent="0.25">
      <c r="H1993" s="3"/>
      <c r="I1993" s="3"/>
      <c r="J1993" s="3"/>
      <c r="K1993" s="4"/>
    </row>
    <row r="1994" spans="8:11" x14ac:dyDescent="0.25">
      <c r="H1994" s="3"/>
      <c r="I1994" s="3"/>
      <c r="J1994" s="3"/>
      <c r="K1994" s="4"/>
    </row>
    <row r="1995" spans="8:11" x14ac:dyDescent="0.25">
      <c r="H1995" s="3"/>
      <c r="I1995" s="3"/>
      <c r="J1995" s="3"/>
      <c r="K1995" s="4"/>
    </row>
    <row r="1996" spans="8:11" x14ac:dyDescent="0.25">
      <c r="H1996" s="3"/>
      <c r="I1996" s="3"/>
      <c r="J1996" s="3"/>
      <c r="K1996" s="4"/>
    </row>
    <row r="1997" spans="8:11" x14ac:dyDescent="0.25">
      <c r="H1997" s="3"/>
      <c r="I1997" s="3"/>
      <c r="J1997" s="3"/>
      <c r="K1997" s="4"/>
    </row>
    <row r="1998" spans="8:11" x14ac:dyDescent="0.25">
      <c r="H1998" s="3"/>
      <c r="I1998" s="3"/>
      <c r="J1998" s="3"/>
      <c r="K1998" s="4"/>
    </row>
    <row r="1999" spans="8:11" x14ac:dyDescent="0.25">
      <c r="H1999" s="3"/>
      <c r="I1999" s="3"/>
      <c r="J1999" s="3"/>
      <c r="K1999" s="4"/>
    </row>
    <row r="2000" spans="8:11" x14ac:dyDescent="0.25">
      <c r="H2000" s="3"/>
      <c r="I2000" s="3"/>
      <c r="J2000" s="3"/>
      <c r="K2000" s="4"/>
    </row>
    <row r="2001" spans="8:11" x14ac:dyDescent="0.25">
      <c r="H2001" s="3"/>
      <c r="I2001" s="3"/>
      <c r="J2001" s="3"/>
      <c r="K2001" s="4"/>
    </row>
    <row r="2002" spans="8:11" x14ac:dyDescent="0.25">
      <c r="H2002" s="3"/>
      <c r="I2002" s="3"/>
      <c r="J2002" s="3"/>
      <c r="K2002" s="4"/>
    </row>
    <row r="2003" spans="8:11" x14ac:dyDescent="0.25">
      <c r="H2003" s="3"/>
      <c r="I2003" s="3"/>
      <c r="J2003" s="3"/>
      <c r="K2003" s="4"/>
    </row>
    <row r="2004" spans="8:11" x14ac:dyDescent="0.25">
      <c r="H2004" s="3"/>
      <c r="I2004" s="3"/>
      <c r="J2004" s="3"/>
      <c r="K2004" s="4"/>
    </row>
    <row r="2005" spans="8:11" x14ac:dyDescent="0.25">
      <c r="H2005" s="3"/>
      <c r="I2005" s="3"/>
      <c r="J2005" s="3"/>
      <c r="K2005" s="4"/>
    </row>
    <row r="2006" spans="8:11" x14ac:dyDescent="0.25">
      <c r="H2006" s="3"/>
      <c r="I2006" s="3"/>
      <c r="J2006" s="3"/>
      <c r="K2006" s="4"/>
    </row>
    <row r="2007" spans="8:11" x14ac:dyDescent="0.25">
      <c r="H2007" s="3"/>
      <c r="I2007" s="3"/>
      <c r="J2007" s="3"/>
      <c r="K2007" s="4"/>
    </row>
    <row r="2008" spans="8:11" x14ac:dyDescent="0.25">
      <c r="H2008" s="3"/>
      <c r="I2008" s="3"/>
      <c r="J2008" s="3"/>
      <c r="K2008" s="4"/>
    </row>
    <row r="2009" spans="8:11" x14ac:dyDescent="0.25">
      <c r="H2009" s="3"/>
      <c r="I2009" s="3"/>
      <c r="J2009" s="3"/>
      <c r="K2009" s="4"/>
    </row>
    <row r="2010" spans="8:11" x14ac:dyDescent="0.25">
      <c r="H2010" s="3"/>
      <c r="I2010" s="3"/>
      <c r="J2010" s="3"/>
      <c r="K2010" s="4"/>
    </row>
    <row r="2011" spans="8:11" x14ac:dyDescent="0.25">
      <c r="H2011" s="3"/>
      <c r="I2011" s="3"/>
      <c r="J2011" s="3"/>
      <c r="K2011" s="4"/>
    </row>
    <row r="2012" spans="8:11" x14ac:dyDescent="0.25">
      <c r="H2012" s="3"/>
      <c r="I2012" s="3"/>
      <c r="J2012" s="3"/>
      <c r="K2012" s="4"/>
    </row>
    <row r="2013" spans="8:11" x14ac:dyDescent="0.25">
      <c r="H2013" s="3"/>
      <c r="I2013" s="3"/>
      <c r="J2013" s="3"/>
      <c r="K2013" s="4"/>
    </row>
    <row r="2014" spans="8:11" x14ac:dyDescent="0.25">
      <c r="H2014" s="3"/>
      <c r="I2014" s="3"/>
      <c r="J2014" s="3"/>
      <c r="K2014" s="4"/>
    </row>
    <row r="2015" spans="8:11" x14ac:dyDescent="0.25">
      <c r="H2015" s="3"/>
      <c r="I2015" s="3"/>
      <c r="J2015" s="3"/>
      <c r="K2015" s="4"/>
    </row>
    <row r="2016" spans="8:11" x14ac:dyDescent="0.25">
      <c r="H2016" s="3"/>
      <c r="I2016" s="3"/>
      <c r="J2016" s="3"/>
      <c r="K2016" s="4"/>
    </row>
    <row r="2017" spans="8:11" x14ac:dyDescent="0.25">
      <c r="H2017" s="3"/>
      <c r="I2017" s="3"/>
      <c r="J2017" s="3"/>
      <c r="K2017" s="4"/>
    </row>
    <row r="2018" spans="8:11" x14ac:dyDescent="0.25">
      <c r="H2018" s="3"/>
      <c r="I2018" s="3"/>
      <c r="J2018" s="3"/>
      <c r="K2018" s="4"/>
    </row>
    <row r="2019" spans="8:11" x14ac:dyDescent="0.25">
      <c r="H2019" s="3"/>
      <c r="I2019" s="3"/>
      <c r="J2019" s="3"/>
      <c r="K2019" s="4"/>
    </row>
    <row r="2020" spans="8:11" x14ac:dyDescent="0.25">
      <c r="H2020" s="3"/>
      <c r="I2020" s="3"/>
      <c r="J2020" s="3"/>
      <c r="K2020" s="4"/>
    </row>
    <row r="2021" spans="8:11" x14ac:dyDescent="0.25">
      <c r="H2021" s="3"/>
      <c r="I2021" s="3"/>
      <c r="J2021" s="3"/>
      <c r="K2021" s="4"/>
    </row>
    <row r="2022" spans="8:11" x14ac:dyDescent="0.25">
      <c r="H2022" s="3"/>
      <c r="I2022" s="3"/>
      <c r="J2022" s="3"/>
      <c r="K2022" s="4"/>
    </row>
    <row r="2023" spans="8:11" x14ac:dyDescent="0.25">
      <c r="H2023" s="3"/>
      <c r="I2023" s="3"/>
      <c r="J2023" s="3"/>
      <c r="K2023" s="4"/>
    </row>
    <row r="2024" spans="8:11" x14ac:dyDescent="0.25">
      <c r="H2024" s="3"/>
      <c r="I2024" s="3"/>
      <c r="J2024" s="3"/>
      <c r="K2024" s="4"/>
    </row>
    <row r="2025" spans="8:11" x14ac:dyDescent="0.25">
      <c r="H2025" s="3"/>
      <c r="I2025" s="3"/>
      <c r="J2025" s="3"/>
      <c r="K2025" s="4"/>
    </row>
    <row r="2026" spans="8:11" x14ac:dyDescent="0.25">
      <c r="H2026" s="3"/>
      <c r="I2026" s="3"/>
      <c r="J2026" s="3"/>
      <c r="K2026" s="4"/>
    </row>
    <row r="2027" spans="8:11" x14ac:dyDescent="0.25">
      <c r="H2027" s="3"/>
      <c r="I2027" s="3"/>
      <c r="J2027" s="3"/>
      <c r="K2027" s="4"/>
    </row>
    <row r="2028" spans="8:11" x14ac:dyDescent="0.25">
      <c r="H2028" s="3"/>
      <c r="I2028" s="3"/>
      <c r="J2028" s="3"/>
      <c r="K2028" s="4"/>
    </row>
    <row r="2029" spans="8:11" x14ac:dyDescent="0.25">
      <c r="H2029" s="3"/>
      <c r="I2029" s="3"/>
      <c r="J2029" s="3"/>
      <c r="K2029" s="4"/>
    </row>
    <row r="2030" spans="8:11" x14ac:dyDescent="0.25">
      <c r="H2030" s="3"/>
      <c r="I2030" s="3"/>
      <c r="J2030" s="3"/>
      <c r="K2030" s="4"/>
    </row>
    <row r="2031" spans="8:11" x14ac:dyDescent="0.25">
      <c r="H2031" s="3"/>
      <c r="I2031" s="3"/>
      <c r="J2031" s="3"/>
      <c r="K2031" s="4"/>
    </row>
    <row r="2032" spans="8:11" x14ac:dyDescent="0.25">
      <c r="H2032" s="3"/>
      <c r="I2032" s="3"/>
      <c r="J2032" s="3"/>
      <c r="K2032" s="4"/>
    </row>
    <row r="2033" spans="8:11" x14ac:dyDescent="0.25">
      <c r="H2033" s="3"/>
      <c r="I2033" s="3"/>
      <c r="J2033" s="3"/>
      <c r="K2033" s="4"/>
    </row>
    <row r="2034" spans="8:11" x14ac:dyDescent="0.25">
      <c r="H2034" s="3"/>
      <c r="I2034" s="3"/>
      <c r="J2034" s="3"/>
      <c r="K2034" s="4"/>
    </row>
    <row r="2035" spans="8:11" x14ac:dyDescent="0.25">
      <c r="H2035" s="3"/>
      <c r="I2035" s="3"/>
      <c r="J2035" s="3"/>
      <c r="K2035" s="4"/>
    </row>
    <row r="2036" spans="8:11" x14ac:dyDescent="0.25">
      <c r="H2036" s="3"/>
      <c r="I2036" s="3"/>
      <c r="J2036" s="3"/>
      <c r="K2036" s="4"/>
    </row>
    <row r="2037" spans="8:11" x14ac:dyDescent="0.25">
      <c r="H2037" s="3"/>
      <c r="I2037" s="3"/>
      <c r="J2037" s="3"/>
      <c r="K2037" s="4"/>
    </row>
    <row r="2038" spans="8:11" x14ac:dyDescent="0.25">
      <c r="H2038" s="3"/>
      <c r="I2038" s="3"/>
      <c r="J2038" s="3"/>
      <c r="K2038" s="4"/>
    </row>
    <row r="2039" spans="8:11" x14ac:dyDescent="0.25">
      <c r="H2039" s="3"/>
      <c r="I2039" s="3"/>
      <c r="J2039" s="3"/>
      <c r="K2039" s="4"/>
    </row>
    <row r="2040" spans="8:11" x14ac:dyDescent="0.25">
      <c r="H2040" s="3"/>
      <c r="I2040" s="3"/>
      <c r="J2040" s="3"/>
      <c r="K2040" s="4"/>
    </row>
    <row r="2041" spans="8:11" x14ac:dyDescent="0.25">
      <c r="H2041" s="3"/>
      <c r="I2041" s="3"/>
      <c r="J2041" s="3"/>
      <c r="K2041" s="4"/>
    </row>
    <row r="2042" spans="8:11" x14ac:dyDescent="0.25">
      <c r="H2042" s="3"/>
      <c r="I2042" s="3"/>
      <c r="J2042" s="3"/>
      <c r="K2042" s="4"/>
    </row>
    <row r="2043" spans="8:11" x14ac:dyDescent="0.25">
      <c r="H2043" s="3"/>
      <c r="I2043" s="3"/>
      <c r="J2043" s="3"/>
      <c r="K2043" s="4"/>
    </row>
    <row r="2044" spans="8:11" x14ac:dyDescent="0.25">
      <c r="H2044" s="3"/>
      <c r="I2044" s="3"/>
      <c r="J2044" s="3"/>
      <c r="K2044" s="4"/>
    </row>
    <row r="2045" spans="8:11" x14ac:dyDescent="0.25">
      <c r="H2045" s="3"/>
      <c r="I2045" s="3"/>
      <c r="J2045" s="3"/>
      <c r="K2045" s="4"/>
    </row>
    <row r="2046" spans="8:11" x14ac:dyDescent="0.25">
      <c r="H2046" s="3"/>
      <c r="I2046" s="3"/>
      <c r="J2046" s="3"/>
      <c r="K2046" s="4"/>
    </row>
    <row r="2047" spans="8:11" x14ac:dyDescent="0.25">
      <c r="H2047" s="3"/>
      <c r="I2047" s="3"/>
      <c r="J2047" s="3"/>
      <c r="K2047" s="4"/>
    </row>
    <row r="2048" spans="8:11" x14ac:dyDescent="0.25">
      <c r="H2048" s="3"/>
      <c r="I2048" s="3"/>
      <c r="J2048" s="3"/>
      <c r="K2048" s="4"/>
    </row>
    <row r="2049" spans="8:11" x14ac:dyDescent="0.25">
      <c r="H2049" s="3"/>
      <c r="I2049" s="3"/>
      <c r="J2049" s="3"/>
      <c r="K2049" s="4"/>
    </row>
    <row r="2050" spans="8:11" x14ac:dyDescent="0.25">
      <c r="H2050" s="3"/>
      <c r="I2050" s="3"/>
      <c r="J2050" s="3"/>
      <c r="K2050" s="4"/>
    </row>
    <row r="2051" spans="8:11" x14ac:dyDescent="0.25">
      <c r="H2051" s="3"/>
      <c r="I2051" s="3"/>
      <c r="J2051" s="3"/>
      <c r="K2051" s="4"/>
    </row>
    <row r="2052" spans="8:11" x14ac:dyDescent="0.25">
      <c r="H2052" s="3"/>
      <c r="I2052" s="3"/>
      <c r="J2052" s="3"/>
      <c r="K2052" s="4"/>
    </row>
    <row r="2053" spans="8:11" x14ac:dyDescent="0.25">
      <c r="H2053" s="3"/>
      <c r="I2053" s="3"/>
      <c r="J2053" s="3"/>
      <c r="K2053" s="4"/>
    </row>
    <row r="2054" spans="8:11" x14ac:dyDescent="0.25">
      <c r="H2054" s="3"/>
      <c r="I2054" s="3"/>
      <c r="J2054" s="3"/>
      <c r="K2054" s="4"/>
    </row>
    <row r="2055" spans="8:11" x14ac:dyDescent="0.25">
      <c r="H2055" s="3"/>
      <c r="I2055" s="3"/>
      <c r="J2055" s="3"/>
      <c r="K2055" s="4"/>
    </row>
    <row r="2056" spans="8:11" x14ac:dyDescent="0.25">
      <c r="H2056" s="3"/>
      <c r="I2056" s="3"/>
      <c r="J2056" s="3"/>
      <c r="K2056" s="4"/>
    </row>
    <row r="2057" spans="8:11" x14ac:dyDescent="0.25">
      <c r="H2057" s="3"/>
      <c r="I2057" s="3"/>
      <c r="J2057" s="3"/>
      <c r="K2057" s="4"/>
    </row>
    <row r="2058" spans="8:11" x14ac:dyDescent="0.25">
      <c r="H2058" s="3"/>
      <c r="I2058" s="3"/>
      <c r="J2058" s="3"/>
      <c r="K2058" s="4"/>
    </row>
    <row r="2059" spans="8:11" x14ac:dyDescent="0.25">
      <c r="H2059" s="3"/>
      <c r="I2059" s="3"/>
      <c r="J2059" s="3"/>
      <c r="K2059" s="4"/>
    </row>
    <row r="2060" spans="8:11" x14ac:dyDescent="0.25">
      <c r="H2060" s="3"/>
      <c r="I2060" s="3"/>
      <c r="J2060" s="3"/>
      <c r="K2060" s="4"/>
    </row>
    <row r="2061" spans="8:11" x14ac:dyDescent="0.25">
      <c r="H2061" s="3"/>
      <c r="I2061" s="3"/>
      <c r="J2061" s="3"/>
      <c r="K2061" s="4"/>
    </row>
    <row r="2062" spans="8:11" x14ac:dyDescent="0.25">
      <c r="H2062" s="3"/>
      <c r="I2062" s="3"/>
      <c r="J2062" s="3"/>
      <c r="K2062" s="4"/>
    </row>
    <row r="2063" spans="8:11" x14ac:dyDescent="0.25">
      <c r="H2063" s="3"/>
      <c r="I2063" s="3"/>
      <c r="J2063" s="3"/>
      <c r="K2063" s="4"/>
    </row>
    <row r="2064" spans="8:11" x14ac:dyDescent="0.25">
      <c r="H2064" s="3"/>
      <c r="I2064" s="3"/>
      <c r="J2064" s="3"/>
      <c r="K2064" s="4"/>
    </row>
    <row r="2065" spans="8:11" x14ac:dyDescent="0.25">
      <c r="H2065" s="3"/>
      <c r="I2065" s="3"/>
      <c r="J2065" s="3"/>
      <c r="K2065" s="4"/>
    </row>
    <row r="2066" spans="8:11" x14ac:dyDescent="0.25">
      <c r="H2066" s="3"/>
      <c r="I2066" s="3"/>
      <c r="J2066" s="3"/>
      <c r="K2066" s="4"/>
    </row>
    <row r="2067" spans="8:11" x14ac:dyDescent="0.25">
      <c r="H2067" s="3"/>
      <c r="I2067" s="3"/>
      <c r="J2067" s="3"/>
      <c r="K2067" s="4"/>
    </row>
    <row r="2068" spans="8:11" x14ac:dyDescent="0.25">
      <c r="H2068" s="3"/>
      <c r="I2068" s="3"/>
      <c r="J2068" s="3"/>
      <c r="K2068" s="4"/>
    </row>
    <row r="2069" spans="8:11" x14ac:dyDescent="0.25">
      <c r="H2069" s="3"/>
      <c r="I2069" s="3"/>
      <c r="J2069" s="3"/>
      <c r="K2069" s="4"/>
    </row>
    <row r="2070" spans="8:11" x14ac:dyDescent="0.25">
      <c r="H2070" s="3"/>
      <c r="I2070" s="3"/>
      <c r="J2070" s="3"/>
      <c r="K2070" s="4"/>
    </row>
    <row r="2071" spans="8:11" x14ac:dyDescent="0.25">
      <c r="H2071" s="3"/>
      <c r="I2071" s="3"/>
      <c r="J2071" s="3"/>
      <c r="K2071" s="4"/>
    </row>
    <row r="2072" spans="8:11" x14ac:dyDescent="0.25">
      <c r="H2072" s="3"/>
      <c r="I2072" s="3"/>
      <c r="J2072" s="3"/>
      <c r="K2072" s="4"/>
    </row>
    <row r="2073" spans="8:11" x14ac:dyDescent="0.25">
      <c r="H2073" s="3"/>
      <c r="I2073" s="3"/>
      <c r="J2073" s="3"/>
      <c r="K2073" s="4"/>
    </row>
    <row r="2074" spans="8:11" x14ac:dyDescent="0.25">
      <c r="H2074" s="3"/>
      <c r="I2074" s="3"/>
      <c r="J2074" s="3"/>
      <c r="K2074" s="4"/>
    </row>
    <row r="2075" spans="8:11" x14ac:dyDescent="0.25">
      <c r="H2075" s="3"/>
      <c r="I2075" s="3"/>
      <c r="J2075" s="3"/>
      <c r="K2075" s="4"/>
    </row>
    <row r="2076" spans="8:11" x14ac:dyDescent="0.25">
      <c r="H2076" s="3"/>
      <c r="I2076" s="3"/>
      <c r="J2076" s="3"/>
      <c r="K2076" s="4"/>
    </row>
    <row r="2077" spans="8:11" x14ac:dyDescent="0.25">
      <c r="H2077" s="3"/>
      <c r="I2077" s="3"/>
      <c r="J2077" s="3"/>
      <c r="K2077" s="4"/>
    </row>
    <row r="2078" spans="8:11" x14ac:dyDescent="0.25">
      <c r="H2078" s="3"/>
      <c r="I2078" s="3"/>
      <c r="J2078" s="3"/>
      <c r="K2078" s="4"/>
    </row>
    <row r="2079" spans="8:11" x14ac:dyDescent="0.25">
      <c r="H2079" s="3"/>
      <c r="I2079" s="3"/>
      <c r="J2079" s="3"/>
      <c r="K2079" s="4"/>
    </row>
    <row r="2080" spans="8:11" x14ac:dyDescent="0.25">
      <c r="H2080" s="3"/>
      <c r="I2080" s="3"/>
      <c r="J2080" s="3"/>
      <c r="K2080" s="4"/>
    </row>
    <row r="2081" spans="8:11" x14ac:dyDescent="0.25">
      <c r="H2081" s="3"/>
      <c r="I2081" s="3"/>
      <c r="J2081" s="3"/>
      <c r="K2081" s="4"/>
    </row>
    <row r="2082" spans="8:11" x14ac:dyDescent="0.25">
      <c r="H2082" s="3"/>
      <c r="I2082" s="3"/>
      <c r="J2082" s="3"/>
      <c r="K2082" s="4"/>
    </row>
    <row r="2083" spans="8:11" x14ac:dyDescent="0.25">
      <c r="H2083" s="3"/>
      <c r="I2083" s="3"/>
      <c r="J2083" s="3"/>
      <c r="K2083" s="4"/>
    </row>
    <row r="2084" spans="8:11" x14ac:dyDescent="0.25">
      <c r="H2084" s="3"/>
      <c r="I2084" s="3"/>
      <c r="J2084" s="3"/>
      <c r="K2084" s="4"/>
    </row>
    <row r="2085" spans="8:11" x14ac:dyDescent="0.25">
      <c r="H2085" s="3"/>
      <c r="I2085" s="3"/>
      <c r="J2085" s="3"/>
      <c r="K2085" s="4"/>
    </row>
    <row r="2086" spans="8:11" x14ac:dyDescent="0.25">
      <c r="H2086" s="3"/>
      <c r="I2086" s="3"/>
      <c r="J2086" s="3"/>
      <c r="K2086" s="4"/>
    </row>
    <row r="2087" spans="8:11" x14ac:dyDescent="0.25">
      <c r="H2087" s="3"/>
      <c r="I2087" s="3"/>
      <c r="J2087" s="3"/>
      <c r="K2087" s="4"/>
    </row>
    <row r="2088" spans="8:11" x14ac:dyDescent="0.25">
      <c r="H2088" s="3"/>
      <c r="I2088" s="3"/>
      <c r="J2088" s="3"/>
      <c r="K2088" s="4"/>
    </row>
    <row r="2089" spans="8:11" x14ac:dyDescent="0.25">
      <c r="H2089" s="3"/>
      <c r="I2089" s="3"/>
      <c r="J2089" s="3"/>
      <c r="K2089" s="4"/>
    </row>
    <row r="2090" spans="8:11" x14ac:dyDescent="0.25">
      <c r="H2090" s="3"/>
      <c r="I2090" s="3"/>
      <c r="J2090" s="3"/>
      <c r="K2090" s="4"/>
    </row>
    <row r="2091" spans="8:11" x14ac:dyDescent="0.25">
      <c r="H2091" s="3"/>
      <c r="I2091" s="3"/>
      <c r="J2091" s="3"/>
      <c r="K2091" s="4"/>
    </row>
    <row r="2092" spans="8:11" x14ac:dyDescent="0.25">
      <c r="H2092" s="3"/>
      <c r="I2092" s="3"/>
      <c r="J2092" s="3"/>
      <c r="K2092" s="4"/>
    </row>
    <row r="2093" spans="8:11" x14ac:dyDescent="0.25">
      <c r="H2093" s="3"/>
      <c r="I2093" s="3"/>
      <c r="J2093" s="3"/>
      <c r="K2093" s="4"/>
    </row>
    <row r="2094" spans="8:11" x14ac:dyDescent="0.25">
      <c r="H2094" s="3"/>
      <c r="I2094" s="3"/>
      <c r="J2094" s="3"/>
      <c r="K2094" s="4"/>
    </row>
    <row r="2095" spans="8:11" x14ac:dyDescent="0.25">
      <c r="H2095" s="3"/>
      <c r="I2095" s="3"/>
      <c r="J2095" s="3"/>
      <c r="K2095" s="4"/>
    </row>
    <row r="2096" spans="8:11" x14ac:dyDescent="0.25">
      <c r="H2096" s="3"/>
      <c r="I2096" s="3"/>
      <c r="J2096" s="3"/>
      <c r="K2096" s="4"/>
    </row>
    <row r="2097" spans="8:11" x14ac:dyDescent="0.25">
      <c r="H2097" s="3"/>
      <c r="I2097" s="3"/>
      <c r="J2097" s="3"/>
      <c r="K2097" s="4"/>
    </row>
    <row r="2098" spans="8:11" x14ac:dyDescent="0.25">
      <c r="H2098" s="3"/>
      <c r="I2098" s="3"/>
      <c r="J2098" s="3"/>
      <c r="K2098" s="4"/>
    </row>
    <row r="2099" spans="8:11" x14ac:dyDescent="0.25">
      <c r="H2099" s="3"/>
      <c r="I2099" s="3"/>
      <c r="J2099" s="3"/>
      <c r="K2099" s="4"/>
    </row>
    <row r="2100" spans="8:11" x14ac:dyDescent="0.25">
      <c r="H2100" s="3"/>
      <c r="I2100" s="3"/>
      <c r="J2100" s="3"/>
      <c r="K2100" s="4"/>
    </row>
    <row r="2101" spans="8:11" x14ac:dyDescent="0.25">
      <c r="H2101" s="3"/>
      <c r="I2101" s="3"/>
      <c r="J2101" s="3"/>
      <c r="K2101" s="4"/>
    </row>
    <row r="2102" spans="8:11" x14ac:dyDescent="0.25">
      <c r="H2102" s="3"/>
      <c r="I2102" s="3"/>
      <c r="J2102" s="3"/>
      <c r="K2102" s="4"/>
    </row>
    <row r="2103" spans="8:11" x14ac:dyDescent="0.25">
      <c r="H2103" s="3"/>
      <c r="I2103" s="3"/>
      <c r="J2103" s="3"/>
      <c r="K2103" s="4"/>
    </row>
    <row r="2104" spans="8:11" x14ac:dyDescent="0.25">
      <c r="H2104" s="3"/>
      <c r="I2104" s="3"/>
      <c r="J2104" s="3"/>
      <c r="K2104" s="4"/>
    </row>
    <row r="2105" spans="8:11" x14ac:dyDescent="0.25">
      <c r="H2105" s="3"/>
      <c r="I2105" s="3"/>
      <c r="J2105" s="3"/>
      <c r="K2105" s="4"/>
    </row>
    <row r="2106" spans="8:11" x14ac:dyDescent="0.25">
      <c r="H2106" s="3"/>
      <c r="I2106" s="3"/>
      <c r="J2106" s="3"/>
      <c r="K2106" s="4"/>
    </row>
    <row r="2107" spans="8:11" x14ac:dyDescent="0.25">
      <c r="H2107" s="3"/>
      <c r="I2107" s="3"/>
      <c r="J2107" s="3"/>
      <c r="K2107" s="4"/>
    </row>
    <row r="2108" spans="8:11" x14ac:dyDescent="0.25">
      <c r="H2108" s="3"/>
      <c r="I2108" s="3"/>
      <c r="J2108" s="3"/>
      <c r="K2108" s="4"/>
    </row>
    <row r="2109" spans="8:11" x14ac:dyDescent="0.25">
      <c r="H2109" s="3"/>
      <c r="I2109" s="3"/>
      <c r="J2109" s="3"/>
      <c r="K2109" s="4"/>
    </row>
    <row r="2110" spans="8:11" x14ac:dyDescent="0.25">
      <c r="H2110" s="3"/>
      <c r="I2110" s="3"/>
      <c r="J2110" s="3"/>
      <c r="K2110" s="4"/>
    </row>
    <row r="2111" spans="8:11" x14ac:dyDescent="0.25">
      <c r="H2111" s="3"/>
      <c r="I2111" s="3"/>
      <c r="J2111" s="3"/>
      <c r="K2111" s="4"/>
    </row>
    <row r="2112" spans="8:11" x14ac:dyDescent="0.25">
      <c r="H2112" s="3"/>
      <c r="I2112" s="3"/>
      <c r="J2112" s="3"/>
      <c r="K2112" s="4"/>
    </row>
    <row r="2113" spans="8:11" x14ac:dyDescent="0.25">
      <c r="H2113" s="3"/>
      <c r="I2113" s="3"/>
      <c r="J2113" s="3"/>
      <c r="K2113" s="4"/>
    </row>
    <row r="2114" spans="8:11" x14ac:dyDescent="0.25">
      <c r="H2114" s="3"/>
      <c r="I2114" s="3"/>
      <c r="J2114" s="3"/>
      <c r="K2114" s="4"/>
    </row>
    <row r="2115" spans="8:11" x14ac:dyDescent="0.25">
      <c r="H2115" s="3"/>
      <c r="I2115" s="3"/>
      <c r="J2115" s="3"/>
      <c r="K2115" s="4"/>
    </row>
    <row r="2116" spans="8:11" x14ac:dyDescent="0.25">
      <c r="H2116" s="3"/>
      <c r="I2116" s="3"/>
      <c r="J2116" s="3"/>
      <c r="K2116" s="4"/>
    </row>
    <row r="2117" spans="8:11" x14ac:dyDescent="0.25">
      <c r="H2117" s="3"/>
      <c r="I2117" s="3"/>
      <c r="J2117" s="3"/>
      <c r="K2117" s="4"/>
    </row>
    <row r="2118" spans="8:11" x14ac:dyDescent="0.25">
      <c r="H2118" s="3"/>
      <c r="I2118" s="3"/>
      <c r="J2118" s="3"/>
      <c r="K2118" s="4"/>
    </row>
    <row r="2119" spans="8:11" x14ac:dyDescent="0.25">
      <c r="H2119" s="3"/>
      <c r="I2119" s="3"/>
      <c r="J2119" s="3"/>
      <c r="K2119" s="4"/>
    </row>
    <row r="2120" spans="8:11" x14ac:dyDescent="0.25">
      <c r="H2120" s="3"/>
      <c r="I2120" s="3"/>
      <c r="J2120" s="3"/>
      <c r="K2120" s="4"/>
    </row>
    <row r="2121" spans="8:11" x14ac:dyDescent="0.25">
      <c r="H2121" s="3"/>
      <c r="I2121" s="3"/>
      <c r="J2121" s="3"/>
      <c r="K2121" s="4"/>
    </row>
    <row r="2122" spans="8:11" x14ac:dyDescent="0.25">
      <c r="H2122" s="3"/>
      <c r="I2122" s="3"/>
      <c r="J2122" s="3"/>
      <c r="K2122" s="4"/>
    </row>
    <row r="2123" spans="8:11" x14ac:dyDescent="0.25">
      <c r="H2123" s="3"/>
      <c r="I2123" s="3"/>
      <c r="J2123" s="3"/>
      <c r="K2123" s="4"/>
    </row>
    <row r="2124" spans="8:11" x14ac:dyDescent="0.25">
      <c r="H2124" s="3"/>
      <c r="I2124" s="3"/>
      <c r="J2124" s="3"/>
      <c r="K2124" s="4"/>
    </row>
    <row r="2125" spans="8:11" x14ac:dyDescent="0.25">
      <c r="H2125" s="3"/>
      <c r="I2125" s="3"/>
      <c r="J2125" s="3"/>
      <c r="K2125" s="4"/>
    </row>
    <row r="2126" spans="8:11" x14ac:dyDescent="0.25">
      <c r="H2126" s="3"/>
      <c r="I2126" s="3"/>
      <c r="J2126" s="3"/>
      <c r="K2126" s="4"/>
    </row>
    <row r="2127" spans="8:11" x14ac:dyDescent="0.25">
      <c r="H2127" s="3"/>
      <c r="I2127" s="3"/>
      <c r="J2127" s="3"/>
      <c r="K2127" s="4"/>
    </row>
    <row r="2128" spans="8:11" x14ac:dyDescent="0.25">
      <c r="H2128" s="3"/>
      <c r="I2128" s="3"/>
      <c r="J2128" s="3"/>
      <c r="K2128" s="4"/>
    </row>
    <row r="2129" spans="8:11" x14ac:dyDescent="0.25">
      <c r="H2129" s="3"/>
      <c r="I2129" s="3"/>
      <c r="J2129" s="3"/>
      <c r="K2129" s="4"/>
    </row>
    <row r="2130" spans="8:11" x14ac:dyDescent="0.25">
      <c r="H2130" s="3"/>
      <c r="I2130" s="3"/>
      <c r="J2130" s="3"/>
      <c r="K2130" s="4"/>
    </row>
    <row r="2131" spans="8:11" x14ac:dyDescent="0.25">
      <c r="H2131" s="3"/>
      <c r="I2131" s="3"/>
      <c r="J2131" s="3"/>
      <c r="K2131" s="4"/>
    </row>
    <row r="2132" spans="8:11" x14ac:dyDescent="0.25">
      <c r="H2132" s="3"/>
      <c r="I2132" s="3"/>
      <c r="J2132" s="3"/>
      <c r="K2132" s="4"/>
    </row>
    <row r="2133" spans="8:11" x14ac:dyDescent="0.25">
      <c r="H2133" s="3"/>
      <c r="I2133" s="3"/>
      <c r="J2133" s="3"/>
      <c r="K2133" s="4"/>
    </row>
    <row r="2134" spans="8:11" x14ac:dyDescent="0.25">
      <c r="H2134" s="3"/>
      <c r="I2134" s="3"/>
      <c r="J2134" s="3"/>
      <c r="K2134" s="4"/>
    </row>
    <row r="2135" spans="8:11" x14ac:dyDescent="0.25">
      <c r="H2135" s="3"/>
      <c r="I2135" s="3"/>
      <c r="J2135" s="3"/>
      <c r="K2135" s="4"/>
    </row>
    <row r="2136" spans="8:11" x14ac:dyDescent="0.25">
      <c r="H2136" s="3"/>
      <c r="I2136" s="3"/>
      <c r="J2136" s="3"/>
      <c r="K2136" s="4"/>
    </row>
    <row r="2137" spans="8:11" x14ac:dyDescent="0.25">
      <c r="H2137" s="3"/>
      <c r="I2137" s="3"/>
      <c r="J2137" s="3"/>
      <c r="K2137" s="4"/>
    </row>
    <row r="2138" spans="8:11" x14ac:dyDescent="0.25">
      <c r="H2138" s="3"/>
      <c r="I2138" s="3"/>
      <c r="J2138" s="3"/>
      <c r="K2138" s="4"/>
    </row>
    <row r="2139" spans="8:11" x14ac:dyDescent="0.25">
      <c r="H2139" s="3"/>
      <c r="I2139" s="3"/>
      <c r="J2139" s="3"/>
      <c r="K2139" s="4"/>
    </row>
    <row r="2140" spans="8:11" x14ac:dyDescent="0.25">
      <c r="H2140" s="3"/>
      <c r="I2140" s="3"/>
      <c r="J2140" s="3"/>
      <c r="K2140" s="4"/>
    </row>
    <row r="2141" spans="8:11" x14ac:dyDescent="0.25">
      <c r="H2141" s="3"/>
      <c r="I2141" s="3"/>
      <c r="J2141" s="3"/>
      <c r="K2141" s="4"/>
    </row>
    <row r="2142" spans="8:11" x14ac:dyDescent="0.25">
      <c r="H2142" s="3"/>
      <c r="I2142" s="3"/>
      <c r="J2142" s="3"/>
      <c r="K2142" s="4"/>
    </row>
    <row r="2143" spans="8:11" x14ac:dyDescent="0.25">
      <c r="H2143" s="3"/>
      <c r="I2143" s="3"/>
      <c r="J2143" s="3"/>
      <c r="K2143" s="4"/>
    </row>
    <row r="2144" spans="8:11" x14ac:dyDescent="0.25">
      <c r="H2144" s="3"/>
      <c r="I2144" s="3"/>
      <c r="J2144" s="3"/>
      <c r="K2144" s="4"/>
    </row>
    <row r="2145" spans="8:11" x14ac:dyDescent="0.25">
      <c r="H2145" s="3"/>
      <c r="I2145" s="3"/>
      <c r="J2145" s="3"/>
      <c r="K2145" s="4"/>
    </row>
    <row r="2146" spans="8:11" x14ac:dyDescent="0.25">
      <c r="H2146" s="3"/>
      <c r="I2146" s="3"/>
      <c r="J2146" s="3"/>
      <c r="K2146" s="4"/>
    </row>
    <row r="2147" spans="8:11" x14ac:dyDescent="0.25">
      <c r="H2147" s="3"/>
      <c r="I2147" s="3"/>
      <c r="J2147" s="3"/>
      <c r="K2147" s="4"/>
    </row>
    <row r="2148" spans="8:11" x14ac:dyDescent="0.25">
      <c r="H2148" s="3"/>
      <c r="I2148" s="3"/>
      <c r="J2148" s="3"/>
      <c r="K2148" s="4"/>
    </row>
    <row r="2149" spans="8:11" x14ac:dyDescent="0.25">
      <c r="H2149" s="3"/>
      <c r="I2149" s="3"/>
      <c r="J2149" s="3"/>
      <c r="K2149" s="4"/>
    </row>
    <row r="2150" spans="8:11" x14ac:dyDescent="0.25">
      <c r="H2150" s="3"/>
      <c r="I2150" s="3"/>
      <c r="J2150" s="3"/>
      <c r="K2150" s="4"/>
    </row>
    <row r="2151" spans="8:11" x14ac:dyDescent="0.25">
      <c r="H2151" s="3"/>
      <c r="I2151" s="3"/>
      <c r="J2151" s="3"/>
      <c r="K2151" s="4"/>
    </row>
    <row r="2152" spans="8:11" x14ac:dyDescent="0.25">
      <c r="H2152" s="3"/>
      <c r="I2152" s="3"/>
      <c r="J2152" s="3"/>
      <c r="K2152" s="4"/>
    </row>
    <row r="2153" spans="8:11" x14ac:dyDescent="0.25">
      <c r="H2153" s="3"/>
      <c r="I2153" s="3"/>
      <c r="J2153" s="3"/>
      <c r="K2153" s="4"/>
    </row>
    <row r="2154" spans="8:11" x14ac:dyDescent="0.25">
      <c r="H2154" s="3"/>
      <c r="I2154" s="3"/>
      <c r="J2154" s="3"/>
      <c r="K2154" s="4"/>
    </row>
    <row r="2155" spans="8:11" x14ac:dyDescent="0.25">
      <c r="H2155" s="3"/>
      <c r="I2155" s="3"/>
      <c r="J2155" s="3"/>
      <c r="K2155" s="4"/>
    </row>
    <row r="2156" spans="8:11" x14ac:dyDescent="0.25">
      <c r="H2156" s="3"/>
      <c r="I2156" s="3"/>
      <c r="J2156" s="3"/>
      <c r="K2156" s="4"/>
    </row>
    <row r="2157" spans="8:11" x14ac:dyDescent="0.25">
      <c r="H2157" s="3"/>
      <c r="I2157" s="3"/>
      <c r="J2157" s="3"/>
      <c r="K2157" s="4"/>
    </row>
    <row r="2158" spans="8:11" x14ac:dyDescent="0.25">
      <c r="H2158" s="3"/>
      <c r="I2158" s="3"/>
      <c r="J2158" s="3"/>
      <c r="K2158" s="4"/>
    </row>
    <row r="2159" spans="8:11" x14ac:dyDescent="0.25">
      <c r="H2159" s="3"/>
      <c r="I2159" s="3"/>
      <c r="J2159" s="3"/>
      <c r="K2159" s="4"/>
    </row>
    <row r="2160" spans="8:11" x14ac:dyDescent="0.25">
      <c r="H2160" s="3"/>
      <c r="I2160" s="3"/>
      <c r="J2160" s="3"/>
      <c r="K2160" s="4"/>
    </row>
    <row r="2161" spans="8:11" x14ac:dyDescent="0.25">
      <c r="H2161" s="3"/>
      <c r="I2161" s="3"/>
      <c r="J2161" s="3"/>
      <c r="K2161" s="4"/>
    </row>
    <row r="2162" spans="8:11" x14ac:dyDescent="0.25">
      <c r="H2162" s="3"/>
      <c r="I2162" s="3"/>
      <c r="J2162" s="3"/>
      <c r="K2162" s="4"/>
    </row>
    <row r="2163" spans="8:11" x14ac:dyDescent="0.25">
      <c r="H2163" s="3"/>
      <c r="I2163" s="3"/>
      <c r="J2163" s="3"/>
      <c r="K2163" s="4"/>
    </row>
    <row r="2164" spans="8:11" x14ac:dyDescent="0.25">
      <c r="H2164" s="3"/>
      <c r="I2164" s="3"/>
      <c r="J2164" s="3"/>
      <c r="K2164" s="4"/>
    </row>
    <row r="2165" spans="8:11" x14ac:dyDescent="0.25">
      <c r="H2165" s="3"/>
      <c r="I2165" s="3"/>
      <c r="J2165" s="3"/>
      <c r="K2165" s="4"/>
    </row>
    <row r="2166" spans="8:11" x14ac:dyDescent="0.25">
      <c r="H2166" s="3"/>
      <c r="I2166" s="3"/>
      <c r="J2166" s="3"/>
      <c r="K2166" s="4"/>
    </row>
    <row r="2167" spans="8:11" x14ac:dyDescent="0.25">
      <c r="H2167" s="3"/>
      <c r="I2167" s="3"/>
      <c r="J2167" s="3"/>
      <c r="K2167" s="4"/>
    </row>
    <row r="2168" spans="8:11" x14ac:dyDescent="0.25">
      <c r="H2168" s="3"/>
      <c r="I2168" s="3"/>
      <c r="J2168" s="3"/>
      <c r="K2168" s="4"/>
    </row>
    <row r="2169" spans="8:11" x14ac:dyDescent="0.25">
      <c r="H2169" s="3"/>
      <c r="I2169" s="3"/>
      <c r="J2169" s="3"/>
      <c r="K2169" s="4"/>
    </row>
    <row r="2170" spans="8:11" x14ac:dyDescent="0.25">
      <c r="H2170" s="3"/>
      <c r="I2170" s="3"/>
      <c r="J2170" s="3"/>
      <c r="K2170" s="4"/>
    </row>
    <row r="2171" spans="8:11" x14ac:dyDescent="0.25">
      <c r="H2171" s="3"/>
      <c r="I2171" s="3"/>
      <c r="J2171" s="3"/>
      <c r="K2171" s="4"/>
    </row>
    <row r="2172" spans="8:11" x14ac:dyDescent="0.25">
      <c r="H2172" s="3"/>
      <c r="I2172" s="3"/>
      <c r="J2172" s="3"/>
      <c r="K2172" s="4"/>
    </row>
    <row r="2173" spans="8:11" x14ac:dyDescent="0.25">
      <c r="H2173" s="3"/>
      <c r="I2173" s="3"/>
      <c r="J2173" s="3"/>
      <c r="K2173" s="4"/>
    </row>
    <row r="2174" spans="8:11" x14ac:dyDescent="0.25">
      <c r="H2174" s="3"/>
      <c r="I2174" s="3"/>
      <c r="J2174" s="3"/>
      <c r="K2174" s="4"/>
    </row>
    <row r="2175" spans="8:11" x14ac:dyDescent="0.25">
      <c r="H2175" s="3"/>
      <c r="I2175" s="3"/>
      <c r="J2175" s="3"/>
      <c r="K2175" s="4"/>
    </row>
    <row r="2176" spans="8:11" x14ac:dyDescent="0.25">
      <c r="H2176" s="3"/>
      <c r="I2176" s="3"/>
      <c r="J2176" s="3"/>
      <c r="K2176" s="4"/>
    </row>
    <row r="2177" spans="8:11" x14ac:dyDescent="0.25">
      <c r="H2177" s="3"/>
      <c r="I2177" s="3"/>
      <c r="J2177" s="3"/>
      <c r="K2177" s="4"/>
    </row>
    <row r="2178" spans="8:11" x14ac:dyDescent="0.25">
      <c r="H2178" s="3"/>
      <c r="I2178" s="3"/>
      <c r="J2178" s="3"/>
      <c r="K2178" s="4"/>
    </row>
    <row r="2179" spans="8:11" x14ac:dyDescent="0.25">
      <c r="H2179" s="3"/>
      <c r="I2179" s="3"/>
      <c r="J2179" s="3"/>
      <c r="K2179" s="4"/>
    </row>
    <row r="2180" spans="8:11" x14ac:dyDescent="0.25">
      <c r="H2180" s="3"/>
      <c r="I2180" s="3"/>
      <c r="J2180" s="3"/>
      <c r="K2180" s="4"/>
    </row>
    <row r="2181" spans="8:11" x14ac:dyDescent="0.25">
      <c r="H2181" s="3"/>
      <c r="I2181" s="3"/>
      <c r="J2181" s="3"/>
      <c r="K2181" s="4"/>
    </row>
    <row r="2182" spans="8:11" x14ac:dyDescent="0.25">
      <c r="H2182" s="3"/>
      <c r="I2182" s="3"/>
      <c r="J2182" s="3"/>
      <c r="K2182" s="4"/>
    </row>
    <row r="2183" spans="8:11" x14ac:dyDescent="0.25">
      <c r="H2183" s="3"/>
      <c r="I2183" s="3"/>
      <c r="J2183" s="3"/>
      <c r="K2183" s="4"/>
    </row>
    <row r="2184" spans="8:11" x14ac:dyDescent="0.25">
      <c r="H2184" s="3"/>
      <c r="I2184" s="3"/>
      <c r="J2184" s="3"/>
      <c r="K2184" s="4"/>
    </row>
    <row r="2185" spans="8:11" x14ac:dyDescent="0.25">
      <c r="H2185" s="3"/>
      <c r="I2185" s="3"/>
      <c r="J2185" s="3"/>
      <c r="K2185" s="4"/>
    </row>
    <row r="2186" spans="8:11" x14ac:dyDescent="0.25">
      <c r="H2186" s="3"/>
      <c r="I2186" s="3"/>
      <c r="J2186" s="3"/>
      <c r="K2186" s="4"/>
    </row>
    <row r="2187" spans="8:11" x14ac:dyDescent="0.25">
      <c r="H2187" s="3"/>
      <c r="I2187" s="3"/>
      <c r="J2187" s="3"/>
      <c r="K2187" s="4"/>
    </row>
    <row r="2188" spans="8:11" x14ac:dyDescent="0.25">
      <c r="H2188" s="3"/>
      <c r="I2188" s="3"/>
      <c r="J2188" s="3"/>
      <c r="K2188" s="4"/>
    </row>
    <row r="2189" spans="8:11" x14ac:dyDescent="0.25">
      <c r="H2189" s="3"/>
      <c r="I2189" s="3"/>
      <c r="J2189" s="3"/>
      <c r="K2189" s="4"/>
    </row>
    <row r="2190" spans="8:11" x14ac:dyDescent="0.25">
      <c r="H2190" s="3"/>
      <c r="I2190" s="3"/>
      <c r="J2190" s="3"/>
      <c r="K2190" s="4"/>
    </row>
    <row r="2191" spans="8:11" x14ac:dyDescent="0.25">
      <c r="H2191" s="3"/>
      <c r="I2191" s="3"/>
      <c r="J2191" s="3"/>
      <c r="K2191" s="4"/>
    </row>
    <row r="2192" spans="8:11" x14ac:dyDescent="0.25">
      <c r="H2192" s="3"/>
      <c r="I2192" s="3"/>
      <c r="J2192" s="3"/>
      <c r="K2192" s="4"/>
    </row>
    <row r="2193" spans="8:11" x14ac:dyDescent="0.25">
      <c r="H2193" s="3"/>
      <c r="I2193" s="3"/>
      <c r="J2193" s="3"/>
      <c r="K2193" s="4"/>
    </row>
    <row r="2194" spans="8:11" x14ac:dyDescent="0.25">
      <c r="H2194" s="3"/>
      <c r="I2194" s="3"/>
      <c r="J2194" s="3"/>
      <c r="K2194" s="4"/>
    </row>
    <row r="2195" spans="8:11" x14ac:dyDescent="0.25">
      <c r="H2195" s="3"/>
      <c r="I2195" s="3"/>
      <c r="J2195" s="3"/>
      <c r="K2195" s="4"/>
    </row>
    <row r="2196" spans="8:11" x14ac:dyDescent="0.25">
      <c r="H2196" s="3"/>
      <c r="I2196" s="3"/>
      <c r="J2196" s="3"/>
      <c r="K2196" s="4"/>
    </row>
    <row r="2197" spans="8:11" x14ac:dyDescent="0.25">
      <c r="H2197" s="3"/>
      <c r="I2197" s="3"/>
      <c r="J2197" s="3"/>
      <c r="K2197" s="4"/>
    </row>
    <row r="2198" spans="8:11" x14ac:dyDescent="0.25">
      <c r="H2198" s="3"/>
      <c r="I2198" s="3"/>
      <c r="J2198" s="3"/>
      <c r="K2198" s="4"/>
    </row>
    <row r="2199" spans="8:11" x14ac:dyDescent="0.25">
      <c r="H2199" s="3"/>
      <c r="I2199" s="3"/>
      <c r="J2199" s="3"/>
      <c r="K2199" s="4"/>
    </row>
    <row r="2200" spans="8:11" x14ac:dyDescent="0.25">
      <c r="H2200" s="3"/>
      <c r="I2200" s="3"/>
      <c r="J2200" s="3"/>
      <c r="K2200" s="4"/>
    </row>
    <row r="2201" spans="8:11" x14ac:dyDescent="0.25">
      <c r="H2201" s="3"/>
      <c r="I2201" s="3"/>
      <c r="J2201" s="3"/>
      <c r="K2201" s="4"/>
    </row>
    <row r="2202" spans="8:11" x14ac:dyDescent="0.25">
      <c r="H2202" s="3"/>
      <c r="I2202" s="3"/>
      <c r="J2202" s="3"/>
      <c r="K2202" s="4"/>
    </row>
    <row r="2203" spans="8:11" x14ac:dyDescent="0.25">
      <c r="H2203" s="3"/>
      <c r="I2203" s="3"/>
      <c r="J2203" s="3"/>
      <c r="K2203" s="4"/>
    </row>
    <row r="2204" spans="8:11" x14ac:dyDescent="0.25">
      <c r="H2204" s="3"/>
      <c r="I2204" s="3"/>
      <c r="J2204" s="3"/>
      <c r="K2204" s="4"/>
    </row>
    <row r="2205" spans="8:11" x14ac:dyDescent="0.25">
      <c r="H2205" s="3"/>
      <c r="I2205" s="3"/>
      <c r="J2205" s="3"/>
      <c r="K2205" s="4"/>
    </row>
    <row r="2206" spans="8:11" x14ac:dyDescent="0.25">
      <c r="H2206" s="3"/>
      <c r="I2206" s="3"/>
      <c r="J2206" s="3"/>
      <c r="K2206" s="4"/>
    </row>
    <row r="2207" spans="8:11" x14ac:dyDescent="0.25">
      <c r="H2207" s="3"/>
      <c r="I2207" s="3"/>
      <c r="J2207" s="3"/>
      <c r="K2207" s="4"/>
    </row>
    <row r="2208" spans="8:11" x14ac:dyDescent="0.25">
      <c r="H2208" s="3"/>
      <c r="I2208" s="3"/>
      <c r="J2208" s="3"/>
      <c r="K2208" s="4"/>
    </row>
    <row r="2209" spans="8:11" x14ac:dyDescent="0.25">
      <c r="H2209" s="3"/>
      <c r="I2209" s="3"/>
      <c r="J2209" s="3"/>
      <c r="K2209" s="4"/>
    </row>
    <row r="2210" spans="8:11" x14ac:dyDescent="0.25">
      <c r="H2210" s="3"/>
      <c r="I2210" s="3"/>
      <c r="J2210" s="3"/>
      <c r="K2210" s="4"/>
    </row>
    <row r="2211" spans="8:11" x14ac:dyDescent="0.25">
      <c r="H2211" s="3"/>
      <c r="I2211" s="3"/>
      <c r="J2211" s="3"/>
      <c r="K2211" s="4"/>
    </row>
    <row r="2212" spans="8:11" x14ac:dyDescent="0.25">
      <c r="H2212" s="3"/>
      <c r="I2212" s="3"/>
      <c r="J2212" s="3"/>
      <c r="K2212" s="4"/>
    </row>
    <row r="2213" spans="8:11" x14ac:dyDescent="0.25">
      <c r="H2213" s="3"/>
      <c r="I2213" s="3"/>
      <c r="J2213" s="3"/>
      <c r="K2213" s="4"/>
    </row>
    <row r="2214" spans="8:11" x14ac:dyDescent="0.25">
      <c r="H2214" s="3"/>
      <c r="I2214" s="3"/>
      <c r="J2214" s="3"/>
      <c r="K2214" s="4"/>
    </row>
    <row r="2215" spans="8:11" x14ac:dyDescent="0.25">
      <c r="H2215" s="3"/>
      <c r="I2215" s="3"/>
      <c r="J2215" s="3"/>
      <c r="K2215" s="4"/>
    </row>
    <row r="2216" spans="8:11" x14ac:dyDescent="0.25">
      <c r="H2216" s="3"/>
      <c r="I2216" s="3"/>
      <c r="J2216" s="3"/>
      <c r="K2216" s="4"/>
    </row>
    <row r="2217" spans="8:11" x14ac:dyDescent="0.25">
      <c r="H2217" s="3"/>
      <c r="I2217" s="3"/>
      <c r="J2217" s="3"/>
      <c r="K2217" s="4"/>
    </row>
    <row r="2218" spans="8:11" x14ac:dyDescent="0.25">
      <c r="H2218" s="3"/>
      <c r="I2218" s="3"/>
      <c r="J2218" s="3"/>
      <c r="K2218" s="4"/>
    </row>
    <row r="2219" spans="8:11" x14ac:dyDescent="0.25">
      <c r="H2219" s="3"/>
      <c r="I2219" s="3"/>
      <c r="J2219" s="3"/>
      <c r="K2219" s="4"/>
    </row>
    <row r="2220" spans="8:11" x14ac:dyDescent="0.25">
      <c r="H2220" s="3"/>
      <c r="I2220" s="3"/>
      <c r="J2220" s="3"/>
      <c r="K2220" s="4"/>
    </row>
    <row r="2221" spans="8:11" x14ac:dyDescent="0.25">
      <c r="H2221" s="3"/>
      <c r="I2221" s="3"/>
      <c r="J2221" s="3"/>
      <c r="K2221" s="4"/>
    </row>
    <row r="2222" spans="8:11" x14ac:dyDescent="0.25">
      <c r="H2222" s="3"/>
      <c r="I2222" s="3"/>
      <c r="J2222" s="3"/>
      <c r="K2222" s="4"/>
    </row>
    <row r="2223" spans="8:11" x14ac:dyDescent="0.25">
      <c r="H2223" s="3"/>
      <c r="I2223" s="3"/>
      <c r="J2223" s="3"/>
      <c r="K2223" s="4"/>
    </row>
    <row r="2224" spans="8:11" x14ac:dyDescent="0.25">
      <c r="H2224" s="3"/>
      <c r="I2224" s="3"/>
      <c r="J2224" s="3"/>
      <c r="K2224" s="4"/>
    </row>
    <row r="2225" spans="8:11" x14ac:dyDescent="0.25">
      <c r="H2225" s="3"/>
      <c r="I2225" s="3"/>
      <c r="J2225" s="3"/>
      <c r="K2225" s="4"/>
    </row>
    <row r="2226" spans="8:11" x14ac:dyDescent="0.25">
      <c r="H2226" s="3"/>
      <c r="I2226" s="3"/>
      <c r="J2226" s="3"/>
      <c r="K2226" s="4"/>
    </row>
    <row r="2227" spans="8:11" x14ac:dyDescent="0.25">
      <c r="H2227" s="3"/>
      <c r="I2227" s="3"/>
      <c r="J2227" s="3"/>
      <c r="K2227" s="4"/>
    </row>
    <row r="2228" spans="8:11" x14ac:dyDescent="0.25">
      <c r="H2228" s="3"/>
      <c r="I2228" s="3"/>
      <c r="J2228" s="3"/>
      <c r="K2228" s="4"/>
    </row>
    <row r="2229" spans="8:11" x14ac:dyDescent="0.25">
      <c r="H2229" s="3"/>
      <c r="I2229" s="3"/>
      <c r="J2229" s="3"/>
      <c r="K2229" s="4"/>
    </row>
    <row r="2230" spans="8:11" x14ac:dyDescent="0.25">
      <c r="H2230" s="3"/>
      <c r="I2230" s="3"/>
      <c r="J2230" s="3"/>
      <c r="K2230" s="4"/>
    </row>
    <row r="2231" spans="8:11" x14ac:dyDescent="0.25">
      <c r="H2231" s="3"/>
      <c r="I2231" s="3"/>
      <c r="J2231" s="3"/>
      <c r="K2231" s="4"/>
    </row>
    <row r="2232" spans="8:11" x14ac:dyDescent="0.25">
      <c r="H2232" s="3"/>
      <c r="I2232" s="3"/>
      <c r="J2232" s="3"/>
      <c r="K2232" s="4"/>
    </row>
    <row r="2233" spans="8:11" x14ac:dyDescent="0.25">
      <c r="H2233" s="3"/>
      <c r="I2233" s="3"/>
      <c r="J2233" s="3"/>
      <c r="K2233" s="4"/>
    </row>
    <row r="2234" spans="8:11" x14ac:dyDescent="0.25">
      <c r="H2234" s="3"/>
      <c r="I2234" s="3"/>
      <c r="J2234" s="3"/>
      <c r="K2234" s="4"/>
    </row>
    <row r="2235" spans="8:11" x14ac:dyDescent="0.25">
      <c r="H2235" s="3"/>
      <c r="I2235" s="3"/>
      <c r="J2235" s="3"/>
      <c r="K2235" s="4"/>
    </row>
    <row r="2236" spans="8:11" x14ac:dyDescent="0.25">
      <c r="H2236" s="3"/>
      <c r="I2236" s="3"/>
      <c r="J2236" s="3"/>
      <c r="K2236" s="4"/>
    </row>
    <row r="2237" spans="8:11" x14ac:dyDescent="0.25">
      <c r="H2237" s="3"/>
      <c r="I2237" s="3"/>
      <c r="J2237" s="3"/>
      <c r="K2237" s="4"/>
    </row>
    <row r="2238" spans="8:11" x14ac:dyDescent="0.25">
      <c r="H2238" s="3"/>
      <c r="I2238" s="3"/>
      <c r="J2238" s="3"/>
      <c r="K2238" s="4"/>
    </row>
    <row r="2239" spans="8:11" x14ac:dyDescent="0.25">
      <c r="H2239" s="3"/>
      <c r="I2239" s="3"/>
      <c r="J2239" s="3"/>
      <c r="K2239" s="4"/>
    </row>
    <row r="2240" spans="8:11" x14ac:dyDescent="0.25">
      <c r="H2240" s="3"/>
      <c r="I2240" s="3"/>
      <c r="J2240" s="3"/>
      <c r="K2240" s="4"/>
    </row>
    <row r="2241" spans="8:11" x14ac:dyDescent="0.25">
      <c r="H2241" s="3"/>
      <c r="I2241" s="3"/>
      <c r="J2241" s="3"/>
      <c r="K2241" s="4"/>
    </row>
    <row r="2242" spans="8:11" x14ac:dyDescent="0.25">
      <c r="H2242" s="3"/>
      <c r="I2242" s="3"/>
      <c r="J2242" s="3"/>
      <c r="K2242" s="4"/>
    </row>
    <row r="2243" spans="8:11" x14ac:dyDescent="0.25">
      <c r="H2243" s="3"/>
      <c r="I2243" s="3"/>
      <c r="J2243" s="3"/>
      <c r="K2243" s="4"/>
    </row>
    <row r="2244" spans="8:11" x14ac:dyDescent="0.25">
      <c r="H2244" s="3"/>
      <c r="I2244" s="3"/>
      <c r="J2244" s="3"/>
      <c r="K2244" s="4"/>
    </row>
    <row r="2245" spans="8:11" x14ac:dyDescent="0.25">
      <c r="H2245" s="3"/>
      <c r="I2245" s="3"/>
      <c r="J2245" s="3"/>
      <c r="K2245" s="4"/>
    </row>
    <row r="2246" spans="8:11" x14ac:dyDescent="0.25">
      <c r="H2246" s="3"/>
      <c r="I2246" s="3"/>
      <c r="J2246" s="3"/>
      <c r="K2246" s="4"/>
    </row>
    <row r="2247" spans="8:11" x14ac:dyDescent="0.25">
      <c r="H2247" s="3"/>
      <c r="I2247" s="3"/>
      <c r="J2247" s="3"/>
      <c r="K2247" s="4"/>
    </row>
    <row r="2248" spans="8:11" x14ac:dyDescent="0.25">
      <c r="H2248" s="3"/>
      <c r="I2248" s="3"/>
      <c r="J2248" s="3"/>
      <c r="K2248" s="4"/>
    </row>
    <row r="2249" spans="8:11" x14ac:dyDescent="0.25">
      <c r="H2249" s="3"/>
      <c r="I2249" s="3"/>
      <c r="J2249" s="3"/>
      <c r="K2249" s="4"/>
    </row>
    <row r="2250" spans="8:11" x14ac:dyDescent="0.25">
      <c r="H2250" s="3"/>
      <c r="I2250" s="3"/>
      <c r="J2250" s="3"/>
      <c r="K2250" s="4"/>
    </row>
    <row r="2251" spans="8:11" x14ac:dyDescent="0.25">
      <c r="H2251" s="3"/>
      <c r="I2251" s="3"/>
      <c r="J2251" s="3"/>
      <c r="K2251" s="4"/>
    </row>
    <row r="2252" spans="8:11" x14ac:dyDescent="0.25">
      <c r="H2252" s="3"/>
      <c r="I2252" s="3"/>
      <c r="J2252" s="3"/>
      <c r="K2252" s="4"/>
    </row>
    <row r="2253" spans="8:11" x14ac:dyDescent="0.25">
      <c r="H2253" s="3"/>
      <c r="I2253" s="3"/>
      <c r="J2253" s="3"/>
      <c r="K2253" s="4"/>
    </row>
    <row r="2254" spans="8:11" x14ac:dyDescent="0.25">
      <c r="H2254" s="3"/>
      <c r="I2254" s="3"/>
      <c r="J2254" s="3"/>
      <c r="K2254" s="4"/>
    </row>
    <row r="2255" spans="8:11" x14ac:dyDescent="0.25">
      <c r="H2255" s="3"/>
      <c r="I2255" s="3"/>
      <c r="J2255" s="3"/>
      <c r="K2255" s="4"/>
    </row>
    <row r="2256" spans="8:11" x14ac:dyDescent="0.25">
      <c r="H2256" s="3"/>
      <c r="I2256" s="3"/>
      <c r="J2256" s="3"/>
      <c r="K2256" s="4"/>
    </row>
    <row r="2257" spans="8:11" x14ac:dyDescent="0.25">
      <c r="H2257" s="3"/>
      <c r="I2257" s="3"/>
      <c r="J2257" s="3"/>
      <c r="K2257" s="4"/>
    </row>
    <row r="2258" spans="8:11" x14ac:dyDescent="0.25">
      <c r="H2258" s="3"/>
      <c r="I2258" s="3"/>
      <c r="J2258" s="3"/>
      <c r="K2258" s="4"/>
    </row>
    <row r="2259" spans="8:11" x14ac:dyDescent="0.25">
      <c r="H2259" s="3"/>
      <c r="I2259" s="3"/>
      <c r="J2259" s="3"/>
      <c r="K2259" s="4"/>
    </row>
    <row r="2260" spans="8:11" x14ac:dyDescent="0.25">
      <c r="H2260" s="3"/>
      <c r="I2260" s="3"/>
      <c r="J2260" s="3"/>
      <c r="K2260" s="4"/>
    </row>
    <row r="2261" spans="8:11" x14ac:dyDescent="0.25">
      <c r="H2261" s="3"/>
      <c r="I2261" s="3"/>
      <c r="J2261" s="3"/>
      <c r="K2261" s="4"/>
    </row>
    <row r="2262" spans="8:11" x14ac:dyDescent="0.25">
      <c r="H2262" s="3"/>
      <c r="I2262" s="3"/>
      <c r="J2262" s="3"/>
      <c r="K2262" s="4"/>
    </row>
    <row r="2263" spans="8:11" x14ac:dyDescent="0.25">
      <c r="H2263" s="3"/>
      <c r="I2263" s="3"/>
      <c r="J2263" s="3"/>
      <c r="K2263" s="4"/>
    </row>
    <row r="2264" spans="8:11" x14ac:dyDescent="0.25">
      <c r="H2264" s="3"/>
      <c r="I2264" s="3"/>
      <c r="J2264" s="3"/>
      <c r="K2264" s="4"/>
    </row>
    <row r="2265" spans="8:11" x14ac:dyDescent="0.25">
      <c r="H2265" s="3"/>
      <c r="I2265" s="3"/>
      <c r="J2265" s="3"/>
      <c r="K2265" s="4"/>
    </row>
    <row r="2266" spans="8:11" x14ac:dyDescent="0.25">
      <c r="H2266" s="3"/>
      <c r="I2266" s="3"/>
      <c r="J2266" s="3"/>
      <c r="K2266" s="4"/>
    </row>
    <row r="2267" spans="8:11" x14ac:dyDescent="0.25">
      <c r="H2267" s="3"/>
      <c r="I2267" s="3"/>
      <c r="J2267" s="3"/>
      <c r="K2267" s="4"/>
    </row>
    <row r="2268" spans="8:11" x14ac:dyDescent="0.25">
      <c r="H2268" s="3"/>
      <c r="I2268" s="3"/>
      <c r="J2268" s="3"/>
      <c r="K2268" s="4"/>
    </row>
    <row r="2269" spans="8:11" x14ac:dyDescent="0.25">
      <c r="H2269" s="3"/>
      <c r="I2269" s="3"/>
      <c r="J2269" s="3"/>
      <c r="K2269" s="4"/>
    </row>
    <row r="2270" spans="8:11" x14ac:dyDescent="0.25">
      <c r="H2270" s="3"/>
      <c r="I2270" s="3"/>
      <c r="J2270" s="3"/>
      <c r="K2270" s="4"/>
    </row>
    <row r="2271" spans="8:11" x14ac:dyDescent="0.25">
      <c r="H2271" s="3"/>
      <c r="I2271" s="3"/>
      <c r="J2271" s="3"/>
      <c r="K2271" s="4"/>
    </row>
    <row r="2272" spans="8:11" x14ac:dyDescent="0.25">
      <c r="H2272" s="3"/>
      <c r="I2272" s="3"/>
      <c r="J2272" s="3"/>
      <c r="K2272" s="4"/>
    </row>
    <row r="2273" spans="8:11" x14ac:dyDescent="0.25">
      <c r="H2273" s="3"/>
      <c r="I2273" s="3"/>
      <c r="J2273" s="3"/>
      <c r="K2273" s="4"/>
    </row>
    <row r="2274" spans="8:11" x14ac:dyDescent="0.25">
      <c r="H2274" s="3"/>
      <c r="I2274" s="3"/>
      <c r="J2274" s="3"/>
      <c r="K2274" s="4"/>
    </row>
    <row r="2275" spans="8:11" x14ac:dyDescent="0.25">
      <c r="H2275" s="3"/>
      <c r="I2275" s="3"/>
      <c r="J2275" s="3"/>
      <c r="K2275" s="4"/>
    </row>
    <row r="2276" spans="8:11" x14ac:dyDescent="0.25">
      <c r="H2276" s="3"/>
      <c r="I2276" s="3"/>
      <c r="J2276" s="3"/>
      <c r="K2276" s="4"/>
    </row>
    <row r="2277" spans="8:11" x14ac:dyDescent="0.25">
      <c r="H2277" s="3"/>
      <c r="I2277" s="3"/>
      <c r="J2277" s="3"/>
      <c r="K2277" s="4"/>
    </row>
    <row r="2278" spans="8:11" x14ac:dyDescent="0.25">
      <c r="H2278" s="3"/>
      <c r="I2278" s="3"/>
      <c r="J2278" s="3"/>
      <c r="K2278" s="4"/>
    </row>
    <row r="2279" spans="8:11" x14ac:dyDescent="0.25">
      <c r="H2279" s="3"/>
      <c r="I2279" s="3"/>
      <c r="J2279" s="3"/>
      <c r="K2279" s="4"/>
    </row>
    <row r="2280" spans="8:11" x14ac:dyDescent="0.25">
      <c r="H2280" s="3"/>
      <c r="I2280" s="3"/>
      <c r="J2280" s="3"/>
      <c r="K2280" s="4"/>
    </row>
    <row r="2281" spans="8:11" x14ac:dyDescent="0.25">
      <c r="H2281" s="3"/>
      <c r="I2281" s="3"/>
      <c r="J2281" s="3"/>
      <c r="K2281" s="4"/>
    </row>
    <row r="2282" spans="8:11" x14ac:dyDescent="0.25">
      <c r="H2282" s="3"/>
      <c r="I2282" s="3"/>
      <c r="J2282" s="3"/>
      <c r="K2282" s="4"/>
    </row>
    <row r="2283" spans="8:11" x14ac:dyDescent="0.25">
      <c r="H2283" s="3"/>
      <c r="I2283" s="3"/>
      <c r="J2283" s="3"/>
      <c r="K2283" s="4"/>
    </row>
    <row r="2284" spans="8:11" x14ac:dyDescent="0.25">
      <c r="H2284" s="3"/>
      <c r="I2284" s="3"/>
      <c r="J2284" s="3"/>
      <c r="K2284" s="4"/>
    </row>
    <row r="2285" spans="8:11" x14ac:dyDescent="0.25">
      <c r="H2285" s="3"/>
      <c r="I2285" s="3"/>
      <c r="J2285" s="3"/>
      <c r="K2285" s="4"/>
    </row>
    <row r="2286" spans="8:11" x14ac:dyDescent="0.25">
      <c r="H2286" s="3"/>
      <c r="I2286" s="3"/>
      <c r="J2286" s="3"/>
      <c r="K2286" s="4"/>
    </row>
    <row r="2287" spans="8:11" x14ac:dyDescent="0.25">
      <c r="H2287" s="3"/>
      <c r="I2287" s="3"/>
      <c r="J2287" s="3"/>
      <c r="K2287" s="4"/>
    </row>
    <row r="2288" spans="8:11" x14ac:dyDescent="0.25">
      <c r="H2288" s="3"/>
      <c r="I2288" s="3"/>
      <c r="J2288" s="3"/>
      <c r="K2288" s="4"/>
    </row>
    <row r="2289" spans="8:11" x14ac:dyDescent="0.25">
      <c r="H2289" s="3"/>
      <c r="I2289" s="3"/>
      <c r="J2289" s="3"/>
      <c r="K2289" s="4"/>
    </row>
    <row r="2290" spans="8:11" x14ac:dyDescent="0.25">
      <c r="H2290" s="3"/>
      <c r="I2290" s="3"/>
      <c r="J2290" s="3"/>
      <c r="K2290" s="4"/>
    </row>
    <row r="2291" spans="8:11" x14ac:dyDescent="0.25">
      <c r="H2291" s="3"/>
      <c r="I2291" s="3"/>
      <c r="J2291" s="3"/>
      <c r="K2291" s="4"/>
    </row>
    <row r="2292" spans="8:11" x14ac:dyDescent="0.25">
      <c r="H2292" s="3"/>
      <c r="I2292" s="3"/>
      <c r="J2292" s="3"/>
      <c r="K2292" s="4"/>
    </row>
    <row r="2293" spans="8:11" x14ac:dyDescent="0.25">
      <c r="H2293" s="3"/>
      <c r="I2293" s="3"/>
      <c r="J2293" s="3"/>
      <c r="K2293" s="4"/>
    </row>
    <row r="2294" spans="8:11" x14ac:dyDescent="0.25">
      <c r="H2294" s="3"/>
      <c r="I2294" s="3"/>
      <c r="J2294" s="3"/>
      <c r="K2294" s="4"/>
    </row>
    <row r="2295" spans="8:11" x14ac:dyDescent="0.25">
      <c r="H2295" s="3"/>
      <c r="I2295" s="3"/>
      <c r="J2295" s="3"/>
      <c r="K2295" s="4"/>
    </row>
    <row r="2296" spans="8:11" x14ac:dyDescent="0.25">
      <c r="H2296" s="3"/>
      <c r="I2296" s="3"/>
      <c r="J2296" s="3"/>
      <c r="K2296" s="4"/>
    </row>
    <row r="2297" spans="8:11" x14ac:dyDescent="0.25">
      <c r="H2297" s="3"/>
      <c r="I2297" s="3"/>
      <c r="J2297" s="3"/>
      <c r="K2297" s="4"/>
    </row>
    <row r="2298" spans="8:11" x14ac:dyDescent="0.25">
      <c r="H2298" s="3"/>
      <c r="I2298" s="3"/>
      <c r="J2298" s="3"/>
      <c r="K2298" s="4"/>
    </row>
    <row r="2299" spans="8:11" x14ac:dyDescent="0.25">
      <c r="H2299" s="3"/>
      <c r="I2299" s="3"/>
      <c r="J2299" s="3"/>
      <c r="K2299" s="4"/>
    </row>
    <row r="2300" spans="8:11" x14ac:dyDescent="0.25">
      <c r="H2300" s="3"/>
      <c r="I2300" s="3"/>
      <c r="J2300" s="3"/>
      <c r="K2300" s="4"/>
    </row>
    <row r="2301" spans="8:11" x14ac:dyDescent="0.25">
      <c r="H2301" s="3"/>
      <c r="I2301" s="3"/>
      <c r="J2301" s="3"/>
      <c r="K2301" s="4"/>
    </row>
    <row r="2302" spans="8:11" x14ac:dyDescent="0.25">
      <c r="H2302" s="3"/>
      <c r="I2302" s="3"/>
      <c r="J2302" s="3"/>
      <c r="K2302" s="4"/>
    </row>
    <row r="2303" spans="8:11" x14ac:dyDescent="0.25">
      <c r="H2303" s="3"/>
      <c r="I2303" s="3"/>
      <c r="J2303" s="3"/>
      <c r="K2303" s="4"/>
    </row>
    <row r="2304" spans="8:11" x14ac:dyDescent="0.25">
      <c r="H2304" s="3"/>
      <c r="I2304" s="3"/>
      <c r="J2304" s="3"/>
      <c r="K2304" s="4"/>
    </row>
    <row r="2305" spans="8:11" x14ac:dyDescent="0.25">
      <c r="H2305" s="3"/>
      <c r="I2305" s="3"/>
      <c r="J2305" s="3"/>
      <c r="K2305" s="4"/>
    </row>
    <row r="2306" spans="8:11" x14ac:dyDescent="0.25">
      <c r="H2306" s="3"/>
      <c r="I2306" s="3"/>
      <c r="J2306" s="3"/>
      <c r="K2306" s="4"/>
    </row>
    <row r="2307" spans="8:11" x14ac:dyDescent="0.25">
      <c r="H2307" s="3"/>
      <c r="I2307" s="3"/>
      <c r="J2307" s="3"/>
      <c r="K2307" s="4"/>
    </row>
    <row r="2308" spans="8:11" x14ac:dyDescent="0.25">
      <c r="H2308" s="3"/>
      <c r="I2308" s="3"/>
      <c r="J2308" s="3"/>
      <c r="K2308" s="4"/>
    </row>
    <row r="2309" spans="8:11" x14ac:dyDescent="0.25">
      <c r="H2309" s="3"/>
      <c r="I2309" s="3"/>
      <c r="J2309" s="3"/>
      <c r="K2309" s="4"/>
    </row>
    <row r="2310" spans="8:11" x14ac:dyDescent="0.25">
      <c r="H2310" s="3"/>
      <c r="I2310" s="3"/>
      <c r="J2310" s="3"/>
      <c r="K2310" s="4"/>
    </row>
    <row r="2311" spans="8:11" x14ac:dyDescent="0.25">
      <c r="H2311" s="3"/>
      <c r="I2311" s="3"/>
      <c r="J2311" s="3"/>
      <c r="K2311" s="4"/>
    </row>
    <row r="2312" spans="8:11" x14ac:dyDescent="0.25">
      <c r="H2312" s="3"/>
      <c r="I2312" s="3"/>
      <c r="J2312" s="3"/>
      <c r="K2312" s="4"/>
    </row>
    <row r="2313" spans="8:11" x14ac:dyDescent="0.25">
      <c r="H2313" s="3"/>
      <c r="I2313" s="3"/>
      <c r="J2313" s="3"/>
      <c r="K2313" s="4"/>
    </row>
    <row r="2314" spans="8:11" x14ac:dyDescent="0.25">
      <c r="H2314" s="3"/>
      <c r="I2314" s="3"/>
      <c r="J2314" s="3"/>
      <c r="K2314" s="4"/>
    </row>
    <row r="2315" spans="8:11" x14ac:dyDescent="0.25">
      <c r="H2315" s="3"/>
      <c r="I2315" s="3"/>
      <c r="J2315" s="3"/>
      <c r="K2315" s="4"/>
    </row>
    <row r="2316" spans="8:11" x14ac:dyDescent="0.25">
      <c r="H2316" s="3"/>
      <c r="I2316" s="3"/>
      <c r="J2316" s="3"/>
      <c r="K2316" s="4"/>
    </row>
    <row r="2317" spans="8:11" x14ac:dyDescent="0.25">
      <c r="H2317" s="3"/>
      <c r="I2317" s="3"/>
      <c r="J2317" s="3"/>
      <c r="K2317" s="4"/>
    </row>
    <row r="2318" spans="8:11" x14ac:dyDescent="0.25">
      <c r="H2318" s="3"/>
      <c r="I2318" s="3"/>
      <c r="J2318" s="3"/>
      <c r="K2318" s="4"/>
    </row>
    <row r="2319" spans="8:11" x14ac:dyDescent="0.25">
      <c r="H2319" s="3"/>
      <c r="I2319" s="3"/>
      <c r="J2319" s="3"/>
      <c r="K2319" s="4"/>
    </row>
    <row r="2320" spans="8:11" x14ac:dyDescent="0.25">
      <c r="H2320" s="3"/>
      <c r="I2320" s="3"/>
      <c r="J2320" s="3"/>
      <c r="K2320" s="4"/>
    </row>
    <row r="2321" spans="8:11" x14ac:dyDescent="0.25">
      <c r="H2321" s="3"/>
      <c r="I2321" s="3"/>
      <c r="J2321" s="3"/>
      <c r="K2321" s="4"/>
    </row>
    <row r="2322" spans="8:11" x14ac:dyDescent="0.25">
      <c r="H2322" s="3"/>
      <c r="I2322" s="3"/>
      <c r="J2322" s="3"/>
      <c r="K2322" s="4"/>
    </row>
    <row r="2323" spans="8:11" x14ac:dyDescent="0.25">
      <c r="H2323" s="3"/>
      <c r="I2323" s="3"/>
      <c r="J2323" s="3"/>
      <c r="K2323" s="4"/>
    </row>
    <row r="2324" spans="8:11" x14ac:dyDescent="0.25">
      <c r="H2324" s="3"/>
      <c r="I2324" s="3"/>
      <c r="J2324" s="3"/>
      <c r="K2324" s="4"/>
    </row>
    <row r="2325" spans="8:11" x14ac:dyDescent="0.25">
      <c r="H2325" s="3"/>
      <c r="I2325" s="3"/>
      <c r="J2325" s="3"/>
      <c r="K2325" s="4"/>
    </row>
    <row r="2326" spans="8:11" x14ac:dyDescent="0.25">
      <c r="H2326" s="3"/>
      <c r="I2326" s="3"/>
      <c r="J2326" s="3"/>
      <c r="K2326" s="4"/>
    </row>
    <row r="2327" spans="8:11" x14ac:dyDescent="0.25">
      <c r="H2327" s="3"/>
      <c r="I2327" s="3"/>
      <c r="J2327" s="3"/>
      <c r="K2327" s="4"/>
    </row>
    <row r="2328" spans="8:11" x14ac:dyDescent="0.25">
      <c r="H2328" s="3"/>
      <c r="I2328" s="3"/>
      <c r="J2328" s="3"/>
      <c r="K2328" s="4"/>
    </row>
    <row r="2329" spans="8:11" x14ac:dyDescent="0.25">
      <c r="H2329" s="3"/>
      <c r="I2329" s="3"/>
      <c r="J2329" s="3"/>
      <c r="K2329" s="4"/>
    </row>
    <row r="2330" spans="8:11" x14ac:dyDescent="0.25">
      <c r="H2330" s="3"/>
      <c r="I2330" s="3"/>
      <c r="J2330" s="3"/>
      <c r="K2330" s="4"/>
    </row>
    <row r="2331" spans="8:11" x14ac:dyDescent="0.25">
      <c r="H2331" s="3"/>
      <c r="I2331" s="3"/>
      <c r="J2331" s="3"/>
      <c r="K2331" s="4"/>
    </row>
    <row r="2332" spans="8:11" x14ac:dyDescent="0.25">
      <c r="H2332" s="3"/>
      <c r="I2332" s="3"/>
      <c r="J2332" s="3"/>
      <c r="K2332" s="4"/>
    </row>
    <row r="2333" spans="8:11" x14ac:dyDescent="0.25">
      <c r="H2333" s="3"/>
      <c r="I2333" s="3"/>
      <c r="J2333" s="3"/>
      <c r="K2333" s="4"/>
    </row>
    <row r="2334" spans="8:11" x14ac:dyDescent="0.25">
      <c r="H2334" s="3"/>
      <c r="I2334" s="3"/>
      <c r="J2334" s="3"/>
      <c r="K2334" s="4"/>
    </row>
    <row r="2335" spans="8:11" x14ac:dyDescent="0.25">
      <c r="H2335" s="3"/>
      <c r="I2335" s="3"/>
      <c r="J2335" s="3"/>
      <c r="K2335" s="4"/>
    </row>
    <row r="2336" spans="8:11" x14ac:dyDescent="0.25">
      <c r="H2336" s="3"/>
      <c r="I2336" s="3"/>
      <c r="J2336" s="3"/>
      <c r="K2336" s="4"/>
    </row>
    <row r="2337" spans="8:11" x14ac:dyDescent="0.25">
      <c r="H2337" s="3"/>
      <c r="I2337" s="3"/>
      <c r="J2337" s="3"/>
      <c r="K2337" s="4"/>
    </row>
    <row r="2338" spans="8:11" x14ac:dyDescent="0.25">
      <c r="H2338" s="3"/>
      <c r="I2338" s="3"/>
      <c r="J2338" s="3"/>
      <c r="K2338" s="4"/>
    </row>
    <row r="2339" spans="8:11" x14ac:dyDescent="0.25">
      <c r="H2339" s="3"/>
      <c r="I2339" s="3"/>
      <c r="J2339" s="3"/>
      <c r="K2339" s="4"/>
    </row>
    <row r="2340" spans="8:11" x14ac:dyDescent="0.25">
      <c r="H2340" s="3"/>
      <c r="I2340" s="3"/>
      <c r="J2340" s="3"/>
      <c r="K2340" s="4"/>
    </row>
    <row r="2341" spans="8:11" x14ac:dyDescent="0.25">
      <c r="H2341" s="3"/>
      <c r="I2341" s="3"/>
      <c r="J2341" s="3"/>
      <c r="K2341" s="4"/>
    </row>
    <row r="2342" spans="8:11" x14ac:dyDescent="0.25">
      <c r="H2342" s="3"/>
      <c r="I2342" s="3"/>
      <c r="J2342" s="3"/>
      <c r="K2342" s="4"/>
    </row>
    <row r="2343" spans="8:11" x14ac:dyDescent="0.25">
      <c r="H2343" s="3"/>
      <c r="I2343" s="3"/>
      <c r="J2343" s="3"/>
      <c r="K2343" s="4"/>
    </row>
    <row r="2344" spans="8:11" x14ac:dyDescent="0.25">
      <c r="H2344" s="3"/>
      <c r="I2344" s="3"/>
      <c r="J2344" s="3"/>
      <c r="K2344" s="4"/>
    </row>
    <row r="2345" spans="8:11" x14ac:dyDescent="0.25">
      <c r="H2345" s="3"/>
      <c r="I2345" s="3"/>
      <c r="J2345" s="3"/>
      <c r="K2345" s="4"/>
    </row>
    <row r="2346" spans="8:11" x14ac:dyDescent="0.25">
      <c r="H2346" s="3"/>
      <c r="I2346" s="3"/>
      <c r="J2346" s="3"/>
      <c r="K2346" s="4"/>
    </row>
    <row r="2347" spans="8:11" x14ac:dyDescent="0.25">
      <c r="H2347" s="3"/>
      <c r="I2347" s="3"/>
      <c r="J2347" s="3"/>
      <c r="K2347" s="4"/>
    </row>
    <row r="2348" spans="8:11" x14ac:dyDescent="0.25">
      <c r="H2348" s="3"/>
      <c r="I2348" s="3"/>
      <c r="J2348" s="3"/>
      <c r="K2348" s="4"/>
    </row>
    <row r="2349" spans="8:11" x14ac:dyDescent="0.25">
      <c r="H2349" s="3"/>
      <c r="I2349" s="3"/>
      <c r="J2349" s="3"/>
      <c r="K2349" s="4"/>
    </row>
    <row r="2350" spans="8:11" x14ac:dyDescent="0.25">
      <c r="H2350" s="3"/>
      <c r="I2350" s="3"/>
      <c r="J2350" s="3"/>
      <c r="K2350" s="4"/>
    </row>
    <row r="2351" spans="8:11" x14ac:dyDescent="0.25">
      <c r="H2351" s="3"/>
      <c r="I2351" s="3"/>
      <c r="J2351" s="3"/>
      <c r="K2351" s="4"/>
    </row>
    <row r="2352" spans="8:11" x14ac:dyDescent="0.25">
      <c r="H2352" s="3"/>
      <c r="I2352" s="3"/>
      <c r="J2352" s="3"/>
      <c r="K2352" s="4"/>
    </row>
    <row r="2353" spans="8:11" x14ac:dyDescent="0.25">
      <c r="H2353" s="3"/>
      <c r="I2353" s="3"/>
      <c r="J2353" s="3"/>
      <c r="K2353" s="4"/>
    </row>
    <row r="2354" spans="8:11" x14ac:dyDescent="0.25">
      <c r="H2354" s="3"/>
      <c r="I2354" s="3"/>
      <c r="J2354" s="3"/>
      <c r="K2354" s="4"/>
    </row>
    <row r="2355" spans="8:11" x14ac:dyDescent="0.25">
      <c r="H2355" s="3"/>
      <c r="I2355" s="3"/>
      <c r="J2355" s="3"/>
      <c r="K2355" s="4"/>
    </row>
    <row r="2356" spans="8:11" x14ac:dyDescent="0.25">
      <c r="H2356" s="3"/>
      <c r="I2356" s="3"/>
      <c r="J2356" s="3"/>
      <c r="K2356" s="4"/>
    </row>
    <row r="2357" spans="8:11" x14ac:dyDescent="0.25">
      <c r="H2357" s="3"/>
      <c r="I2357" s="3"/>
      <c r="J2357" s="3"/>
      <c r="K2357" s="4"/>
    </row>
    <row r="2358" spans="8:11" x14ac:dyDescent="0.25">
      <c r="H2358" s="3"/>
      <c r="I2358" s="3"/>
      <c r="J2358" s="3"/>
      <c r="K2358" s="4"/>
    </row>
    <row r="2359" spans="8:11" x14ac:dyDescent="0.25">
      <c r="H2359" s="3"/>
      <c r="I2359" s="3"/>
      <c r="J2359" s="3"/>
      <c r="K2359" s="4"/>
    </row>
    <row r="2360" spans="8:11" x14ac:dyDescent="0.25">
      <c r="H2360" s="3"/>
      <c r="I2360" s="3"/>
      <c r="J2360" s="3"/>
      <c r="K2360" s="4"/>
    </row>
    <row r="2361" spans="8:11" x14ac:dyDescent="0.25">
      <c r="H2361" s="3"/>
      <c r="I2361" s="3"/>
      <c r="J2361" s="3"/>
      <c r="K2361" s="4"/>
    </row>
    <row r="2362" spans="8:11" x14ac:dyDescent="0.25">
      <c r="H2362" s="3"/>
      <c r="I2362" s="3"/>
      <c r="J2362" s="3"/>
      <c r="K2362" s="4"/>
    </row>
    <row r="2363" spans="8:11" x14ac:dyDescent="0.25">
      <c r="H2363" s="3"/>
      <c r="I2363" s="3"/>
      <c r="J2363" s="3"/>
      <c r="K2363" s="4"/>
    </row>
    <row r="2364" spans="8:11" x14ac:dyDescent="0.25">
      <c r="H2364" s="3"/>
      <c r="I2364" s="3"/>
      <c r="J2364" s="3"/>
      <c r="K2364" s="4"/>
    </row>
    <row r="2365" spans="8:11" x14ac:dyDescent="0.25">
      <c r="H2365" s="3"/>
      <c r="I2365" s="3"/>
      <c r="J2365" s="3"/>
      <c r="K2365" s="4"/>
    </row>
    <row r="2366" spans="8:11" x14ac:dyDescent="0.25">
      <c r="H2366" s="3"/>
      <c r="I2366" s="3"/>
      <c r="J2366" s="3"/>
      <c r="K2366" s="4"/>
    </row>
    <row r="2367" spans="8:11" x14ac:dyDescent="0.25">
      <c r="H2367" s="3"/>
      <c r="I2367" s="3"/>
      <c r="J2367" s="3"/>
      <c r="K2367" s="4"/>
    </row>
    <row r="2368" spans="8:11" x14ac:dyDescent="0.25">
      <c r="H2368" s="3"/>
      <c r="I2368" s="3"/>
      <c r="J2368" s="3"/>
      <c r="K2368" s="4"/>
    </row>
    <row r="2369" spans="8:11" x14ac:dyDescent="0.25">
      <c r="H2369" s="3"/>
      <c r="I2369" s="3"/>
      <c r="J2369" s="3"/>
      <c r="K2369" s="4"/>
    </row>
    <row r="2370" spans="8:11" x14ac:dyDescent="0.25">
      <c r="H2370" s="3"/>
      <c r="I2370" s="3"/>
      <c r="J2370" s="3"/>
      <c r="K2370" s="4"/>
    </row>
    <row r="2371" spans="8:11" x14ac:dyDescent="0.25">
      <c r="H2371" s="3"/>
      <c r="I2371" s="3"/>
      <c r="J2371" s="3"/>
      <c r="K2371" s="4"/>
    </row>
    <row r="2372" spans="8:11" x14ac:dyDescent="0.25">
      <c r="H2372" s="3"/>
      <c r="I2372" s="3"/>
      <c r="J2372" s="3"/>
      <c r="K2372" s="4"/>
    </row>
    <row r="2373" spans="8:11" x14ac:dyDescent="0.25">
      <c r="H2373" s="3"/>
      <c r="I2373" s="3"/>
      <c r="J2373" s="3"/>
      <c r="K2373" s="4"/>
    </row>
    <row r="2374" spans="8:11" x14ac:dyDescent="0.25">
      <c r="K2374" s="4"/>
    </row>
    <row r="2375" spans="8:11" x14ac:dyDescent="0.25">
      <c r="K2375" s="4"/>
    </row>
    <row r="2376" spans="8:11" x14ac:dyDescent="0.25">
      <c r="K2376" s="4"/>
    </row>
    <row r="2377" spans="8:11" x14ac:dyDescent="0.25">
      <c r="K2377" s="4"/>
    </row>
    <row r="2378" spans="8:11" x14ac:dyDescent="0.25">
      <c r="K2378" s="4"/>
    </row>
    <row r="2379" spans="8:11" x14ac:dyDescent="0.25">
      <c r="K2379" s="4"/>
    </row>
    <row r="2380" spans="8:11" x14ac:dyDescent="0.25">
      <c r="K2380" s="4"/>
    </row>
    <row r="2381" spans="8:11" x14ac:dyDescent="0.25">
      <c r="K2381" s="4"/>
    </row>
    <row r="2382" spans="8:11" x14ac:dyDescent="0.25">
      <c r="K2382" s="4"/>
    </row>
    <row r="2383" spans="8:11" x14ac:dyDescent="0.25">
      <c r="K2383" s="4"/>
    </row>
    <row r="2384" spans="8:11" x14ac:dyDescent="0.25">
      <c r="K2384" s="4"/>
    </row>
    <row r="2385" spans="11:11" x14ac:dyDescent="0.25">
      <c r="K2385" s="4"/>
    </row>
    <row r="2386" spans="11:11" x14ac:dyDescent="0.25">
      <c r="K2386" s="4"/>
    </row>
    <row r="2387" spans="11:11" x14ac:dyDescent="0.25">
      <c r="K2387" s="4"/>
    </row>
    <row r="2388" spans="11:11" x14ac:dyDescent="0.25">
      <c r="K2388" s="4"/>
    </row>
    <row r="2389" spans="11:11" x14ac:dyDescent="0.25">
      <c r="K2389" s="4"/>
    </row>
    <row r="2390" spans="11:11" x14ac:dyDescent="0.25">
      <c r="K2390" s="4"/>
    </row>
    <row r="2391" spans="11:11" x14ac:dyDescent="0.25">
      <c r="K2391" s="4"/>
    </row>
    <row r="2392" spans="11:11" x14ac:dyDescent="0.25">
      <c r="K2392" s="4"/>
    </row>
    <row r="2393" spans="11:11" x14ac:dyDescent="0.25">
      <c r="K2393" s="4"/>
    </row>
    <row r="2394" spans="11:11" x14ac:dyDescent="0.25">
      <c r="K2394" s="4"/>
    </row>
    <row r="2395" spans="11:11" x14ac:dyDescent="0.25">
      <c r="K2395" s="4"/>
    </row>
    <row r="2396" spans="11:11" x14ac:dyDescent="0.25">
      <c r="K2396" s="4"/>
    </row>
    <row r="2397" spans="11:11" x14ac:dyDescent="0.25">
      <c r="K2397" s="4"/>
    </row>
    <row r="2398" spans="11:11" x14ac:dyDescent="0.25">
      <c r="K2398" s="4"/>
    </row>
    <row r="2399" spans="11:11" x14ac:dyDescent="0.25">
      <c r="K2399" s="4"/>
    </row>
    <row r="2400" spans="11:11" x14ac:dyDescent="0.25">
      <c r="K2400" s="4"/>
    </row>
    <row r="2401" spans="11:11" x14ac:dyDescent="0.25">
      <c r="K2401" s="4"/>
    </row>
    <row r="2402" spans="11:11" x14ac:dyDescent="0.25">
      <c r="K2402" s="4"/>
    </row>
    <row r="2403" spans="11:11" x14ac:dyDescent="0.25">
      <c r="K2403" s="4"/>
    </row>
    <row r="2404" spans="11:11" x14ac:dyDescent="0.25">
      <c r="K2404" s="4"/>
    </row>
    <row r="2405" spans="11:11" x14ac:dyDescent="0.25">
      <c r="K2405" s="4"/>
    </row>
    <row r="2406" spans="11:11" x14ac:dyDescent="0.25">
      <c r="K2406" s="4"/>
    </row>
    <row r="2407" spans="11:11" x14ac:dyDescent="0.25">
      <c r="K2407" s="4"/>
    </row>
    <row r="2408" spans="11:11" x14ac:dyDescent="0.25">
      <c r="K2408" s="4"/>
    </row>
    <row r="2409" spans="11:11" x14ac:dyDescent="0.25">
      <c r="K2409" s="4"/>
    </row>
    <row r="2410" spans="11:11" x14ac:dyDescent="0.25">
      <c r="K2410" s="4"/>
    </row>
    <row r="2411" spans="11:11" x14ac:dyDescent="0.25">
      <c r="K2411" s="4"/>
    </row>
    <row r="2412" spans="11:11" x14ac:dyDescent="0.25">
      <c r="K2412" s="4"/>
    </row>
    <row r="2413" spans="11:11" x14ac:dyDescent="0.25">
      <c r="K2413" s="4"/>
    </row>
    <row r="2414" spans="11:11" x14ac:dyDescent="0.25">
      <c r="K2414" s="4"/>
    </row>
    <row r="2415" spans="11:11" x14ac:dyDescent="0.25">
      <c r="K2415" s="4"/>
    </row>
    <row r="2416" spans="11:11" x14ac:dyDescent="0.25">
      <c r="K2416" s="4"/>
    </row>
    <row r="2417" spans="11:11" x14ac:dyDescent="0.25">
      <c r="K2417" s="4"/>
    </row>
    <row r="2418" spans="11:11" x14ac:dyDescent="0.25">
      <c r="K2418" s="4"/>
    </row>
    <row r="2419" spans="11:11" x14ac:dyDescent="0.25">
      <c r="K2419" s="4"/>
    </row>
    <row r="2420" spans="11:11" x14ac:dyDescent="0.25">
      <c r="K2420" s="4"/>
    </row>
    <row r="2421" spans="11:11" x14ac:dyDescent="0.25">
      <c r="K2421" s="4"/>
    </row>
    <row r="2422" spans="11:11" x14ac:dyDescent="0.25">
      <c r="K2422" s="4"/>
    </row>
    <row r="2423" spans="11:11" x14ac:dyDescent="0.25">
      <c r="K2423" s="4"/>
    </row>
    <row r="2424" spans="11:11" x14ac:dyDescent="0.25">
      <c r="K2424" s="4"/>
    </row>
    <row r="2425" spans="11:11" x14ac:dyDescent="0.25">
      <c r="K2425" s="4"/>
    </row>
    <row r="2426" spans="11:11" x14ac:dyDescent="0.25">
      <c r="K2426" s="4"/>
    </row>
    <row r="2427" spans="11:11" x14ac:dyDescent="0.25">
      <c r="K2427" s="4"/>
    </row>
    <row r="2428" spans="11:11" x14ac:dyDescent="0.25">
      <c r="K2428" s="4"/>
    </row>
    <row r="2429" spans="11:11" x14ac:dyDescent="0.25">
      <c r="K2429" s="4"/>
    </row>
    <row r="2430" spans="11:11" x14ac:dyDescent="0.25">
      <c r="K2430" s="4"/>
    </row>
    <row r="2431" spans="11:11" x14ac:dyDescent="0.25">
      <c r="K2431" s="4"/>
    </row>
    <row r="2432" spans="11:11" x14ac:dyDescent="0.25">
      <c r="K2432" s="4"/>
    </row>
    <row r="2433" spans="11:11" x14ac:dyDescent="0.25">
      <c r="K2433" s="4"/>
    </row>
    <row r="2434" spans="11:11" x14ac:dyDescent="0.25">
      <c r="K2434" s="4"/>
    </row>
    <row r="2435" spans="11:11" x14ac:dyDescent="0.25">
      <c r="K2435" s="4"/>
    </row>
    <row r="2436" spans="11:11" x14ac:dyDescent="0.25">
      <c r="K2436" s="4"/>
    </row>
    <row r="2437" spans="11:11" x14ac:dyDescent="0.25">
      <c r="K2437" s="4"/>
    </row>
    <row r="2438" spans="11:11" x14ac:dyDescent="0.25">
      <c r="K2438" s="4"/>
    </row>
    <row r="2439" spans="11:11" x14ac:dyDescent="0.25">
      <c r="K2439" s="4"/>
    </row>
    <row r="2440" spans="11:11" x14ac:dyDescent="0.25">
      <c r="K2440" s="4"/>
    </row>
    <row r="2441" spans="11:11" x14ac:dyDescent="0.25">
      <c r="K2441" s="4"/>
    </row>
    <row r="2442" spans="11:11" x14ac:dyDescent="0.25">
      <c r="K2442" s="4"/>
    </row>
    <row r="2443" spans="11:11" x14ac:dyDescent="0.25">
      <c r="K2443" s="4"/>
    </row>
    <row r="2444" spans="11:11" x14ac:dyDescent="0.25">
      <c r="K2444" s="4"/>
    </row>
    <row r="2445" spans="11:11" x14ac:dyDescent="0.25">
      <c r="K2445" s="4"/>
    </row>
    <row r="2446" spans="11:11" x14ac:dyDescent="0.25">
      <c r="K2446" s="4"/>
    </row>
    <row r="2447" spans="11:11" x14ac:dyDescent="0.25">
      <c r="K2447" s="4"/>
    </row>
    <row r="2448" spans="11:11" x14ac:dyDescent="0.25">
      <c r="K2448" s="4"/>
    </row>
    <row r="2449" spans="11:11" x14ac:dyDescent="0.25">
      <c r="K2449" s="4"/>
    </row>
    <row r="2450" spans="11:11" x14ac:dyDescent="0.25">
      <c r="K2450" s="4"/>
    </row>
    <row r="2451" spans="11:11" x14ac:dyDescent="0.25">
      <c r="K2451" s="4"/>
    </row>
    <row r="2452" spans="11:11" x14ac:dyDescent="0.25">
      <c r="K2452" s="4"/>
    </row>
    <row r="2453" spans="11:11" x14ac:dyDescent="0.25">
      <c r="K2453" s="4"/>
    </row>
    <row r="2454" spans="11:11" x14ac:dyDescent="0.25">
      <c r="K2454" s="4"/>
    </row>
    <row r="2455" spans="11:11" x14ac:dyDescent="0.25">
      <c r="K2455" s="4"/>
    </row>
    <row r="2456" spans="11:11" x14ac:dyDescent="0.25">
      <c r="K2456" s="4"/>
    </row>
    <row r="2457" spans="11:11" x14ac:dyDescent="0.25">
      <c r="K2457" s="4"/>
    </row>
    <row r="2458" spans="11:11" x14ac:dyDescent="0.25">
      <c r="K2458" s="4"/>
    </row>
    <row r="2459" spans="11:11" x14ac:dyDescent="0.25">
      <c r="K2459" s="4"/>
    </row>
    <row r="2460" spans="11:11" x14ac:dyDescent="0.25">
      <c r="K2460" s="4"/>
    </row>
    <row r="2461" spans="11:11" x14ac:dyDescent="0.25">
      <c r="K2461" s="4"/>
    </row>
    <row r="2462" spans="11:11" x14ac:dyDescent="0.25">
      <c r="K2462" s="4"/>
    </row>
    <row r="2463" spans="11:11" x14ac:dyDescent="0.25">
      <c r="K2463" s="4"/>
    </row>
    <row r="2464" spans="11:11" x14ac:dyDescent="0.25">
      <c r="K2464" s="4"/>
    </row>
    <row r="2465" spans="11:11" x14ac:dyDescent="0.25">
      <c r="K2465" s="4"/>
    </row>
    <row r="2466" spans="11:11" x14ac:dyDescent="0.25">
      <c r="K2466" s="4"/>
    </row>
    <row r="2467" spans="11:11" x14ac:dyDescent="0.25">
      <c r="K2467" s="4"/>
    </row>
    <row r="2468" spans="11:11" x14ac:dyDescent="0.25">
      <c r="K2468" s="4"/>
    </row>
    <row r="2469" spans="11:11" x14ac:dyDescent="0.25">
      <c r="K2469" s="4"/>
    </row>
    <row r="2470" spans="11:11" x14ac:dyDescent="0.25">
      <c r="K2470" s="4"/>
    </row>
    <row r="2471" spans="11:11" x14ac:dyDescent="0.25">
      <c r="K2471" s="4"/>
    </row>
    <row r="2472" spans="11:11" x14ac:dyDescent="0.25">
      <c r="K2472" s="4"/>
    </row>
    <row r="2473" spans="11:11" x14ac:dyDescent="0.25">
      <c r="K2473" s="4"/>
    </row>
    <row r="2474" spans="11:11" x14ac:dyDescent="0.25">
      <c r="K2474" s="4"/>
    </row>
    <row r="2475" spans="11:11" x14ac:dyDescent="0.25">
      <c r="K2475" s="4"/>
    </row>
    <row r="2476" spans="11:11" x14ac:dyDescent="0.25">
      <c r="K2476" s="4"/>
    </row>
    <row r="2477" spans="11:11" x14ac:dyDescent="0.25">
      <c r="K2477" s="4"/>
    </row>
    <row r="2478" spans="11:11" x14ac:dyDescent="0.25">
      <c r="K2478" s="4"/>
    </row>
    <row r="2479" spans="11:11" x14ac:dyDescent="0.25">
      <c r="K2479" s="4"/>
    </row>
    <row r="2480" spans="11:11" x14ac:dyDescent="0.25">
      <c r="K2480" s="4"/>
    </row>
    <row r="2481" spans="11:11" x14ac:dyDescent="0.25">
      <c r="K2481" s="4"/>
    </row>
    <row r="2482" spans="11:11" x14ac:dyDescent="0.25">
      <c r="K2482" s="4"/>
    </row>
    <row r="2483" spans="11:11" x14ac:dyDescent="0.25">
      <c r="K2483" s="4"/>
    </row>
    <row r="2484" spans="11:11" x14ac:dyDescent="0.25">
      <c r="K2484" s="4"/>
    </row>
    <row r="2485" spans="11:11" x14ac:dyDescent="0.25">
      <c r="K2485" s="4"/>
    </row>
    <row r="2486" spans="11:11" x14ac:dyDescent="0.25">
      <c r="K2486" s="4"/>
    </row>
    <row r="2487" spans="11:11" x14ac:dyDescent="0.25">
      <c r="K2487" s="4"/>
    </row>
    <row r="2488" spans="11:11" x14ac:dyDescent="0.25">
      <c r="K2488" s="4"/>
    </row>
    <row r="2489" spans="11:11" x14ac:dyDescent="0.25">
      <c r="K2489" s="4"/>
    </row>
    <row r="2490" spans="11:11" x14ac:dyDescent="0.25">
      <c r="K2490" s="4"/>
    </row>
    <row r="2491" spans="11:11" x14ac:dyDescent="0.25">
      <c r="K2491" s="4"/>
    </row>
    <row r="2492" spans="11:11" x14ac:dyDescent="0.25">
      <c r="K2492" s="4"/>
    </row>
    <row r="2493" spans="11:11" x14ac:dyDescent="0.25">
      <c r="K2493" s="4"/>
    </row>
    <row r="2494" spans="11:11" x14ac:dyDescent="0.25">
      <c r="K2494" s="4"/>
    </row>
    <row r="2495" spans="11:11" x14ac:dyDescent="0.25">
      <c r="K2495" s="4"/>
    </row>
    <row r="2496" spans="11:11" x14ac:dyDescent="0.25">
      <c r="K2496" s="4"/>
    </row>
    <row r="2497" spans="11:11" x14ac:dyDescent="0.25">
      <c r="K2497" s="4"/>
    </row>
    <row r="2498" spans="11:11" x14ac:dyDescent="0.25">
      <c r="K2498" s="4"/>
    </row>
    <row r="2499" spans="11:11" x14ac:dyDescent="0.25">
      <c r="K2499" s="4"/>
    </row>
    <row r="2500" spans="11:11" x14ac:dyDescent="0.25">
      <c r="K2500" s="4"/>
    </row>
    <row r="2501" spans="11:11" x14ac:dyDescent="0.25">
      <c r="K2501" s="4"/>
    </row>
    <row r="2502" spans="11:11" x14ac:dyDescent="0.25">
      <c r="K2502" s="4"/>
    </row>
    <row r="2503" spans="11:11" x14ac:dyDescent="0.25">
      <c r="K2503" s="4"/>
    </row>
    <row r="2504" spans="11:11" x14ac:dyDescent="0.25">
      <c r="K2504" s="4"/>
    </row>
    <row r="2505" spans="11:11" x14ac:dyDescent="0.25">
      <c r="K2505" s="4"/>
    </row>
    <row r="2506" spans="11:11" x14ac:dyDescent="0.25">
      <c r="K2506" s="4"/>
    </row>
    <row r="2507" spans="11:11" x14ac:dyDescent="0.25">
      <c r="K2507" s="4"/>
    </row>
    <row r="2508" spans="11:11" x14ac:dyDescent="0.25">
      <c r="K2508" s="4"/>
    </row>
    <row r="2509" spans="11:11" x14ac:dyDescent="0.25">
      <c r="K2509" s="4"/>
    </row>
    <row r="2510" spans="11:11" x14ac:dyDescent="0.25">
      <c r="K2510" s="4"/>
    </row>
    <row r="2511" spans="11:11" x14ac:dyDescent="0.25">
      <c r="K2511" s="4"/>
    </row>
    <row r="2512" spans="11:11" x14ac:dyDescent="0.25">
      <c r="K2512" s="4"/>
    </row>
    <row r="2513" spans="11:11" x14ac:dyDescent="0.25">
      <c r="K2513" s="4"/>
    </row>
    <row r="2514" spans="11:11" x14ac:dyDescent="0.25">
      <c r="K2514" s="4"/>
    </row>
    <row r="2515" spans="11:11" x14ac:dyDescent="0.25">
      <c r="K2515" s="4"/>
    </row>
    <row r="2516" spans="11:11" x14ac:dyDescent="0.25">
      <c r="K2516" s="4"/>
    </row>
    <row r="2517" spans="11:11" x14ac:dyDescent="0.25">
      <c r="K2517" s="4"/>
    </row>
    <row r="2518" spans="11:11" x14ac:dyDescent="0.25">
      <c r="K2518" s="4"/>
    </row>
    <row r="2519" spans="11:11" x14ac:dyDescent="0.25">
      <c r="K2519" s="4"/>
    </row>
    <row r="2520" spans="11:11" x14ac:dyDescent="0.25">
      <c r="K2520" s="4"/>
    </row>
    <row r="2521" spans="11:11" x14ac:dyDescent="0.25">
      <c r="K2521" s="4"/>
    </row>
    <row r="2522" spans="11:11" x14ac:dyDescent="0.25">
      <c r="K2522" s="4"/>
    </row>
    <row r="2523" spans="11:11" x14ac:dyDescent="0.25">
      <c r="K2523" s="4"/>
    </row>
    <row r="2524" spans="11:11" x14ac:dyDescent="0.25">
      <c r="K2524" s="4"/>
    </row>
    <row r="2525" spans="11:11" x14ac:dyDescent="0.25">
      <c r="K2525" s="4"/>
    </row>
    <row r="2526" spans="11:11" x14ac:dyDescent="0.25">
      <c r="K2526" s="4"/>
    </row>
    <row r="2527" spans="11:11" x14ac:dyDescent="0.25">
      <c r="K2527" s="4"/>
    </row>
    <row r="2528" spans="11:11" x14ac:dyDescent="0.25">
      <c r="K2528" s="4"/>
    </row>
    <row r="2529" spans="11:11" x14ac:dyDescent="0.25">
      <c r="K2529" s="4"/>
    </row>
    <row r="2530" spans="11:11" x14ac:dyDescent="0.25">
      <c r="K2530" s="4"/>
    </row>
    <row r="2531" spans="11:11" x14ac:dyDescent="0.25">
      <c r="K2531" s="4"/>
    </row>
    <row r="2532" spans="11:11" x14ac:dyDescent="0.25">
      <c r="K2532" s="4"/>
    </row>
    <row r="2533" spans="11:11" x14ac:dyDescent="0.25">
      <c r="K2533" s="4"/>
    </row>
  </sheetData>
  <sortState xmlns:xlrd2="http://schemas.microsoft.com/office/spreadsheetml/2017/richdata2" ref="A2:L2533">
    <sortCondition ref="A2:A2533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04"/>
  <sheetViews>
    <sheetView workbookViewId="0">
      <selection activeCell="B9" sqref="B9"/>
    </sheetView>
  </sheetViews>
  <sheetFormatPr defaultRowHeight="15" x14ac:dyDescent="0.25"/>
  <cols>
    <col min="1" max="1" width="6.85546875" customWidth="1"/>
    <col min="2" max="2" width="60.140625" bestFit="1" customWidth="1"/>
    <col min="3" max="3" width="19.7109375" bestFit="1" customWidth="1"/>
    <col min="4" max="4" width="17.28515625" bestFit="1" customWidth="1"/>
    <col min="5" max="5" width="18.7109375" style="2" bestFit="1" customWidth="1"/>
    <col min="6" max="6" width="11.5703125" bestFit="1" customWidth="1"/>
    <col min="7" max="7" width="15" bestFit="1" customWidth="1"/>
    <col min="8" max="8" width="11.140625" style="3" bestFit="1" customWidth="1"/>
    <col min="9" max="9" width="10.5703125" style="3" bestFit="1" customWidth="1"/>
    <col min="10" max="10" width="11" style="3" bestFit="1" customWidth="1"/>
    <col min="11" max="11" width="11.5703125" style="4" bestFit="1" customWidth="1"/>
    <col min="12" max="12" width="16.7109375" style="4" bestFit="1" customWidth="1"/>
  </cols>
  <sheetData>
    <row r="1" spans="1:12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10</v>
      </c>
      <c r="F1" s="1" t="s">
        <v>4</v>
      </c>
      <c r="G1" s="1" t="s">
        <v>5</v>
      </c>
      <c r="H1" s="6" t="s">
        <v>22</v>
      </c>
      <c r="I1" s="6" t="s">
        <v>23</v>
      </c>
      <c r="J1" s="6" t="s">
        <v>24</v>
      </c>
      <c r="K1" s="5" t="s">
        <v>25</v>
      </c>
      <c r="L1" s="5" t="s">
        <v>6</v>
      </c>
    </row>
    <row r="2" spans="1:12" x14ac:dyDescent="0.25">
      <c r="A2">
        <v>10264</v>
      </c>
      <c r="B2" t="s">
        <v>384</v>
      </c>
      <c r="C2" t="s">
        <v>12</v>
      </c>
      <c r="D2" t="s">
        <v>8</v>
      </c>
      <c r="E2" s="2" t="s">
        <v>9</v>
      </c>
      <c r="F2">
        <v>2569</v>
      </c>
      <c r="G2">
        <v>6</v>
      </c>
      <c r="H2" s="3">
        <v>22.7</v>
      </c>
      <c r="I2" s="3">
        <v>18.7</v>
      </c>
      <c r="J2" s="3">
        <v>3.4</v>
      </c>
      <c r="K2" s="4">
        <v>6.7</v>
      </c>
      <c r="L2" s="4">
        <v>199.99</v>
      </c>
    </row>
    <row r="3" spans="1:12" x14ac:dyDescent="0.25">
      <c r="A3">
        <v>10265</v>
      </c>
      <c r="B3" t="s">
        <v>385</v>
      </c>
      <c r="C3" t="s">
        <v>12</v>
      </c>
      <c r="D3" t="s">
        <v>16</v>
      </c>
      <c r="E3" s="2" t="s">
        <v>34</v>
      </c>
      <c r="F3">
        <v>1471</v>
      </c>
      <c r="G3">
        <v>0</v>
      </c>
      <c r="H3" s="3">
        <v>18.899999999999999</v>
      </c>
      <c r="I3" s="3">
        <v>11.1</v>
      </c>
      <c r="J3" s="3">
        <v>4.7</v>
      </c>
      <c r="K3" s="4">
        <v>4.1500000000000004</v>
      </c>
      <c r="L3" s="4">
        <v>149.99</v>
      </c>
    </row>
    <row r="4" spans="1:12" x14ac:dyDescent="0.25">
      <c r="A4">
        <v>10266</v>
      </c>
      <c r="B4" t="s">
        <v>386</v>
      </c>
      <c r="C4" t="s">
        <v>12</v>
      </c>
      <c r="D4" t="s">
        <v>387</v>
      </c>
      <c r="E4" s="2" t="s">
        <v>14</v>
      </c>
      <c r="F4">
        <v>1087</v>
      </c>
      <c r="G4">
        <v>2</v>
      </c>
      <c r="L4" s="4">
        <v>99.99</v>
      </c>
    </row>
    <row r="5" spans="1:12" x14ac:dyDescent="0.25">
      <c r="A5">
        <v>10267</v>
      </c>
      <c r="B5" t="s">
        <v>388</v>
      </c>
      <c r="C5" t="s">
        <v>12</v>
      </c>
      <c r="D5" t="s">
        <v>19</v>
      </c>
      <c r="E5" s="2" t="s">
        <v>20</v>
      </c>
      <c r="F5">
        <v>1477</v>
      </c>
      <c r="G5">
        <v>2</v>
      </c>
      <c r="H5" s="3">
        <v>18.8</v>
      </c>
      <c r="I5" s="3">
        <v>10.9</v>
      </c>
      <c r="J5" s="3">
        <v>3.5</v>
      </c>
      <c r="K5" s="4">
        <v>3.19</v>
      </c>
      <c r="L5" s="4">
        <v>99.99</v>
      </c>
    </row>
    <row r="6" spans="1:12" x14ac:dyDescent="0.25">
      <c r="A6">
        <v>10269</v>
      </c>
      <c r="B6" t="s">
        <v>389</v>
      </c>
      <c r="C6" t="s">
        <v>12</v>
      </c>
      <c r="D6" t="s">
        <v>16</v>
      </c>
      <c r="E6" s="2" t="s">
        <v>17</v>
      </c>
      <c r="F6">
        <v>1023</v>
      </c>
      <c r="G6">
        <v>0</v>
      </c>
      <c r="H6" s="3">
        <v>18.899999999999999</v>
      </c>
      <c r="I6" s="3">
        <v>10.9</v>
      </c>
      <c r="J6" s="3">
        <v>3</v>
      </c>
      <c r="K6" s="4">
        <v>3</v>
      </c>
      <c r="L6" s="4">
        <v>99.99</v>
      </c>
    </row>
    <row r="7" spans="1:12" x14ac:dyDescent="0.25">
      <c r="A7">
        <v>10766</v>
      </c>
      <c r="B7" t="s">
        <v>390</v>
      </c>
      <c r="C7" t="s">
        <v>391</v>
      </c>
      <c r="D7" t="s">
        <v>41</v>
      </c>
      <c r="E7" s="2" t="s">
        <v>54</v>
      </c>
      <c r="F7">
        <v>69</v>
      </c>
      <c r="G7">
        <v>1</v>
      </c>
      <c r="H7" s="3">
        <v>7.5</v>
      </c>
      <c r="I7" s="3">
        <v>5.5</v>
      </c>
      <c r="J7" s="3">
        <v>1.8</v>
      </c>
      <c r="K7" s="4">
        <f>3.2/16</f>
        <v>0.2</v>
      </c>
      <c r="L7" s="4">
        <v>9.99</v>
      </c>
    </row>
    <row r="8" spans="1:12" x14ac:dyDescent="0.25">
      <c r="A8">
        <v>10767</v>
      </c>
      <c r="B8" t="s">
        <v>392</v>
      </c>
      <c r="C8" t="s">
        <v>391</v>
      </c>
      <c r="D8" t="s">
        <v>41</v>
      </c>
      <c r="E8" s="2" t="s">
        <v>54</v>
      </c>
      <c r="F8">
        <v>120</v>
      </c>
      <c r="G8">
        <v>2</v>
      </c>
      <c r="H8" s="3">
        <v>10.3</v>
      </c>
      <c r="I8" s="3">
        <v>7.5</v>
      </c>
      <c r="J8" s="3">
        <v>2.4</v>
      </c>
      <c r="K8" s="4">
        <f>11.2/16</f>
        <v>0.7</v>
      </c>
      <c r="L8" s="4">
        <v>19.989999999999998</v>
      </c>
    </row>
    <row r="9" spans="1:12" x14ac:dyDescent="0.25">
      <c r="A9">
        <v>10768</v>
      </c>
      <c r="B9" t="s">
        <v>393</v>
      </c>
      <c r="C9" t="s">
        <v>391</v>
      </c>
      <c r="D9" t="s">
        <v>41</v>
      </c>
      <c r="E9" s="2" t="s">
        <v>54</v>
      </c>
      <c r="F9">
        <v>139</v>
      </c>
      <c r="G9">
        <v>3</v>
      </c>
      <c r="H9" s="3">
        <v>10.3</v>
      </c>
      <c r="I9" s="3">
        <v>7.5</v>
      </c>
      <c r="J9" s="3">
        <v>2.8</v>
      </c>
      <c r="K9" s="4">
        <v>0.86</v>
      </c>
      <c r="L9" s="4">
        <v>24.99</v>
      </c>
    </row>
    <row r="10" spans="1:12" x14ac:dyDescent="0.25">
      <c r="A10">
        <v>10769</v>
      </c>
      <c r="B10" t="s">
        <v>466</v>
      </c>
      <c r="C10" t="s">
        <v>391</v>
      </c>
      <c r="D10" t="s">
        <v>41</v>
      </c>
      <c r="E10" s="2" t="s">
        <v>54</v>
      </c>
      <c r="F10">
        <v>178</v>
      </c>
      <c r="G10">
        <v>3</v>
      </c>
      <c r="H10" s="3">
        <v>11.1</v>
      </c>
      <c r="I10" s="3">
        <v>10.3</v>
      </c>
      <c r="J10" s="3">
        <v>3</v>
      </c>
      <c r="K10" s="4">
        <v>1.1499999999999999</v>
      </c>
      <c r="L10" s="4">
        <v>34.99</v>
      </c>
    </row>
    <row r="11" spans="1:12" x14ac:dyDescent="0.25">
      <c r="A11">
        <v>10770</v>
      </c>
      <c r="B11" t="s">
        <v>394</v>
      </c>
      <c r="C11" t="s">
        <v>391</v>
      </c>
      <c r="D11" t="s">
        <v>41</v>
      </c>
      <c r="E11" s="2" t="s">
        <v>54</v>
      </c>
      <c r="F11">
        <v>230</v>
      </c>
      <c r="G11">
        <v>5</v>
      </c>
      <c r="H11" s="3">
        <v>15</v>
      </c>
      <c r="I11" s="3">
        <v>10.3</v>
      </c>
      <c r="J11" s="3">
        <v>2.2000000000000002</v>
      </c>
      <c r="K11" s="4">
        <v>1.25</v>
      </c>
      <c r="L11" s="4">
        <v>49.99</v>
      </c>
    </row>
    <row r="12" spans="1:12" x14ac:dyDescent="0.25">
      <c r="A12">
        <v>10771</v>
      </c>
      <c r="B12" t="s">
        <v>395</v>
      </c>
      <c r="C12" t="s">
        <v>391</v>
      </c>
      <c r="D12" t="s">
        <v>41</v>
      </c>
      <c r="E12" s="2" t="s">
        <v>54</v>
      </c>
      <c r="F12">
        <v>98</v>
      </c>
      <c r="G12">
        <v>2</v>
      </c>
      <c r="H12" s="3">
        <v>10.3</v>
      </c>
      <c r="I12" s="3">
        <v>7.5</v>
      </c>
      <c r="J12" s="3">
        <v>1.8</v>
      </c>
      <c r="K12" s="4">
        <f>9.4/16</f>
        <v>0.58750000000000002</v>
      </c>
      <c r="L12" s="4">
        <v>19.989999999999998</v>
      </c>
    </row>
    <row r="13" spans="1:12" x14ac:dyDescent="0.25">
      <c r="A13">
        <v>11001</v>
      </c>
      <c r="B13" t="s">
        <v>396</v>
      </c>
      <c r="C13" t="s">
        <v>29</v>
      </c>
      <c r="E13" s="2" t="s">
        <v>9</v>
      </c>
      <c r="F13">
        <v>123</v>
      </c>
      <c r="G13">
        <v>0</v>
      </c>
      <c r="H13" s="3">
        <v>6.2</v>
      </c>
      <c r="I13" s="3">
        <v>5.6</v>
      </c>
      <c r="J13" s="3">
        <v>2.4</v>
      </c>
      <c r="K13" s="4">
        <v>0.37</v>
      </c>
      <c r="L13" s="4">
        <v>9.99</v>
      </c>
    </row>
    <row r="14" spans="1:12" x14ac:dyDescent="0.25">
      <c r="A14">
        <v>11002</v>
      </c>
      <c r="B14" t="s">
        <v>397</v>
      </c>
      <c r="C14" t="s">
        <v>29</v>
      </c>
      <c r="E14" s="2" t="s">
        <v>9</v>
      </c>
      <c r="F14">
        <v>300</v>
      </c>
      <c r="G14">
        <v>0</v>
      </c>
      <c r="H14" s="3">
        <v>10.3</v>
      </c>
      <c r="I14" s="3">
        <v>7.5</v>
      </c>
      <c r="J14" s="3">
        <v>2.8</v>
      </c>
      <c r="K14" s="4">
        <v>0.97</v>
      </c>
      <c r="L14" s="4">
        <v>19.989999999999998</v>
      </c>
    </row>
    <row r="15" spans="1:12" x14ac:dyDescent="0.25">
      <c r="A15">
        <v>11003</v>
      </c>
      <c r="B15" t="s">
        <v>398</v>
      </c>
      <c r="C15" t="s">
        <v>29</v>
      </c>
      <c r="E15" s="2" t="s">
        <v>9</v>
      </c>
      <c r="F15">
        <v>451</v>
      </c>
      <c r="G15">
        <v>0</v>
      </c>
      <c r="H15" s="3">
        <v>10.3</v>
      </c>
      <c r="I15" s="3">
        <v>8.6999999999999993</v>
      </c>
      <c r="J15" s="3">
        <v>3.2</v>
      </c>
      <c r="K15" s="4">
        <v>1.32</v>
      </c>
      <c r="L15" s="4">
        <v>29.99</v>
      </c>
    </row>
    <row r="16" spans="1:12" x14ac:dyDescent="0.25">
      <c r="A16">
        <v>11004</v>
      </c>
      <c r="B16" t="s">
        <v>399</v>
      </c>
      <c r="C16" t="s">
        <v>29</v>
      </c>
      <c r="E16" s="2" t="s">
        <v>17</v>
      </c>
      <c r="F16">
        <v>450</v>
      </c>
      <c r="G16">
        <v>0</v>
      </c>
      <c r="H16" s="3">
        <v>10.3</v>
      </c>
      <c r="I16" s="3">
        <v>8.6999999999999993</v>
      </c>
      <c r="J16" s="3">
        <v>3.7</v>
      </c>
      <c r="K16" s="4">
        <v>1.45</v>
      </c>
      <c r="L16" s="4">
        <v>29.99</v>
      </c>
    </row>
    <row r="17" spans="1:12" x14ac:dyDescent="0.25">
      <c r="A17">
        <v>11005</v>
      </c>
      <c r="B17" t="s">
        <v>400</v>
      </c>
      <c r="C17" t="s">
        <v>29</v>
      </c>
      <c r="E17" s="2" t="s">
        <v>9</v>
      </c>
      <c r="F17">
        <v>900</v>
      </c>
      <c r="G17">
        <v>0</v>
      </c>
      <c r="L17" s="4">
        <v>39.99</v>
      </c>
    </row>
    <row r="18" spans="1:12" x14ac:dyDescent="0.25">
      <c r="A18">
        <v>21043</v>
      </c>
      <c r="B18" t="s">
        <v>401</v>
      </c>
      <c r="C18" t="s">
        <v>78</v>
      </c>
      <c r="E18" s="2" t="s">
        <v>9</v>
      </c>
      <c r="F18">
        <v>565</v>
      </c>
      <c r="G18">
        <v>0</v>
      </c>
      <c r="H18" s="3">
        <v>10.3</v>
      </c>
      <c r="I18" s="3">
        <v>7.5</v>
      </c>
      <c r="J18" s="3">
        <v>2.4</v>
      </c>
      <c r="K18" s="4">
        <v>1.35</v>
      </c>
      <c r="L18" s="4">
        <v>49.99</v>
      </c>
    </row>
    <row r="19" spans="1:12" x14ac:dyDescent="0.25">
      <c r="A19">
        <v>21044</v>
      </c>
      <c r="B19" t="s">
        <v>402</v>
      </c>
      <c r="C19" t="s">
        <v>78</v>
      </c>
      <c r="E19" s="2" t="s">
        <v>9</v>
      </c>
      <c r="F19">
        <v>649</v>
      </c>
      <c r="G19">
        <v>0</v>
      </c>
      <c r="H19" s="3">
        <v>10.3</v>
      </c>
      <c r="I19" s="3">
        <v>7.5</v>
      </c>
      <c r="J19" s="3">
        <v>2.8</v>
      </c>
      <c r="K19" s="4">
        <v>1.4</v>
      </c>
      <c r="L19" s="4">
        <v>49.99</v>
      </c>
    </row>
    <row r="20" spans="1:12" x14ac:dyDescent="0.25">
      <c r="A20">
        <v>21045</v>
      </c>
      <c r="B20" t="s">
        <v>403</v>
      </c>
      <c r="C20" t="s">
        <v>78</v>
      </c>
      <c r="E20" s="2" t="s">
        <v>17</v>
      </c>
      <c r="F20">
        <v>1197</v>
      </c>
      <c r="G20">
        <v>0</v>
      </c>
      <c r="H20" s="3">
        <v>13.9</v>
      </c>
      <c r="I20" s="3">
        <v>7.5</v>
      </c>
      <c r="J20" s="3">
        <v>3.6</v>
      </c>
      <c r="K20" s="4">
        <v>2.5099999999999998</v>
      </c>
      <c r="L20" s="4">
        <v>79.989999999999995</v>
      </c>
    </row>
    <row r="21" spans="1:12" x14ac:dyDescent="0.25">
      <c r="A21">
        <v>21046</v>
      </c>
      <c r="B21" t="s">
        <v>404</v>
      </c>
      <c r="C21" t="s">
        <v>78</v>
      </c>
      <c r="E21" s="2" t="s">
        <v>17</v>
      </c>
      <c r="F21">
        <v>1767</v>
      </c>
      <c r="G21">
        <v>0</v>
      </c>
      <c r="H21" s="3">
        <v>13.9</v>
      </c>
      <c r="I21" s="3">
        <v>7.5</v>
      </c>
      <c r="J21" s="3">
        <v>4.7</v>
      </c>
      <c r="K21" s="4">
        <v>3.2</v>
      </c>
      <c r="L21" s="4">
        <v>129.99</v>
      </c>
    </row>
    <row r="22" spans="1:12" x14ac:dyDescent="0.25">
      <c r="A22">
        <v>21148</v>
      </c>
      <c r="B22" t="s">
        <v>405</v>
      </c>
      <c r="C22" t="s">
        <v>84</v>
      </c>
      <c r="D22" t="s">
        <v>406</v>
      </c>
      <c r="E22" s="2" t="s">
        <v>9</v>
      </c>
      <c r="F22">
        <v>159</v>
      </c>
      <c r="G22">
        <v>0</v>
      </c>
      <c r="H22" s="3">
        <v>7.5</v>
      </c>
      <c r="I22" s="3">
        <v>5.6</v>
      </c>
      <c r="J22" s="3">
        <v>1.8</v>
      </c>
      <c r="K22" s="4">
        <v>0.37</v>
      </c>
      <c r="L22" s="4">
        <v>14.99</v>
      </c>
    </row>
    <row r="23" spans="1:12" x14ac:dyDescent="0.25">
      <c r="A23">
        <v>21149</v>
      </c>
      <c r="B23" t="s">
        <v>407</v>
      </c>
      <c r="C23" t="s">
        <v>84</v>
      </c>
      <c r="D23" t="s">
        <v>406</v>
      </c>
      <c r="E23" s="2" t="s">
        <v>9</v>
      </c>
      <c r="F23">
        <v>160</v>
      </c>
      <c r="G23">
        <v>0</v>
      </c>
      <c r="H23" s="3">
        <v>7.5</v>
      </c>
      <c r="I23" s="3">
        <v>5.6</v>
      </c>
      <c r="J23" s="3">
        <v>1.8</v>
      </c>
      <c r="K23" s="4">
        <v>0.37</v>
      </c>
      <c r="L23" s="4">
        <v>14.99</v>
      </c>
    </row>
    <row r="24" spans="1:12" x14ac:dyDescent="0.25">
      <c r="A24">
        <v>21150</v>
      </c>
      <c r="B24" t="s">
        <v>408</v>
      </c>
      <c r="C24" t="s">
        <v>84</v>
      </c>
      <c r="D24" t="s">
        <v>406</v>
      </c>
      <c r="E24" s="2" t="s">
        <v>9</v>
      </c>
      <c r="F24">
        <v>142</v>
      </c>
      <c r="G24">
        <v>0</v>
      </c>
      <c r="H24" s="3">
        <v>7.5</v>
      </c>
      <c r="I24" s="3">
        <v>5.6</v>
      </c>
      <c r="J24" s="3">
        <v>1.8</v>
      </c>
      <c r="K24" s="4">
        <v>0.37</v>
      </c>
      <c r="L24" s="4">
        <v>14.99</v>
      </c>
    </row>
    <row r="25" spans="1:12" x14ac:dyDescent="0.25">
      <c r="A25">
        <v>21151</v>
      </c>
      <c r="B25" t="s">
        <v>409</v>
      </c>
      <c r="C25" t="s">
        <v>84</v>
      </c>
      <c r="E25" s="2" t="s">
        <v>9</v>
      </c>
      <c r="F25">
        <v>222</v>
      </c>
      <c r="G25">
        <v>2</v>
      </c>
      <c r="H25" s="3">
        <v>10.3</v>
      </c>
      <c r="I25" s="3">
        <v>7.5</v>
      </c>
      <c r="J25" s="3">
        <v>2.4</v>
      </c>
      <c r="K25" s="4">
        <v>0.84</v>
      </c>
      <c r="L25" s="4">
        <v>19.989999999999998</v>
      </c>
    </row>
    <row r="26" spans="1:12" x14ac:dyDescent="0.25">
      <c r="A26">
        <v>21152</v>
      </c>
      <c r="B26" t="s">
        <v>410</v>
      </c>
      <c r="C26" t="s">
        <v>84</v>
      </c>
      <c r="E26" s="2" t="s">
        <v>9</v>
      </c>
      <c r="F26">
        <v>386</v>
      </c>
      <c r="G26">
        <v>3</v>
      </c>
      <c r="H26" s="3">
        <v>11.1</v>
      </c>
      <c r="I26" s="3">
        <v>10.3</v>
      </c>
      <c r="J26" s="3">
        <v>3.8</v>
      </c>
      <c r="K26" s="4">
        <v>1.65</v>
      </c>
      <c r="L26" s="4">
        <v>39.99</v>
      </c>
    </row>
    <row r="27" spans="1:12" x14ac:dyDescent="0.25">
      <c r="A27">
        <v>21153</v>
      </c>
      <c r="B27" t="s">
        <v>411</v>
      </c>
      <c r="C27" t="s">
        <v>84</v>
      </c>
      <c r="E27" s="2" t="s">
        <v>206</v>
      </c>
      <c r="F27">
        <v>260</v>
      </c>
      <c r="G27">
        <v>1</v>
      </c>
      <c r="H27" s="3">
        <v>10.3</v>
      </c>
      <c r="I27" s="3">
        <v>7.5</v>
      </c>
      <c r="J27" s="3">
        <v>3.6</v>
      </c>
      <c r="K27" s="4">
        <v>1.08</v>
      </c>
      <c r="L27" s="4">
        <v>19.989999999999998</v>
      </c>
    </row>
    <row r="28" spans="1:12" x14ac:dyDescent="0.25">
      <c r="A28">
        <v>21154</v>
      </c>
      <c r="B28" t="s">
        <v>412</v>
      </c>
      <c r="C28" t="s">
        <v>84</v>
      </c>
      <c r="E28" s="2" t="s">
        <v>17</v>
      </c>
      <c r="F28">
        <v>372</v>
      </c>
      <c r="G28">
        <v>2</v>
      </c>
      <c r="H28" s="3">
        <v>13.9</v>
      </c>
      <c r="I28" s="3">
        <v>7.5</v>
      </c>
      <c r="J28" s="3">
        <v>2.8</v>
      </c>
      <c r="K28" s="4">
        <v>1.25</v>
      </c>
      <c r="L28" s="4">
        <v>29.99</v>
      </c>
    </row>
    <row r="29" spans="1:12" x14ac:dyDescent="0.25">
      <c r="A29">
        <v>21155</v>
      </c>
      <c r="B29" t="s">
        <v>413</v>
      </c>
      <c r="C29" t="s">
        <v>84</v>
      </c>
      <c r="E29" s="2" t="s">
        <v>17</v>
      </c>
      <c r="F29">
        <v>834</v>
      </c>
      <c r="G29">
        <v>4</v>
      </c>
      <c r="H29" s="3">
        <v>21.3</v>
      </c>
      <c r="I29" s="3">
        <v>11.1</v>
      </c>
      <c r="J29" s="3">
        <v>3.6</v>
      </c>
      <c r="K29" s="4">
        <v>4.26</v>
      </c>
      <c r="L29" s="4">
        <v>79.989999999999995</v>
      </c>
    </row>
    <row r="30" spans="1:12" x14ac:dyDescent="0.25">
      <c r="A30">
        <v>21316</v>
      </c>
      <c r="B30" t="s">
        <v>414</v>
      </c>
      <c r="C30" t="s">
        <v>95</v>
      </c>
      <c r="E30" s="2" t="s">
        <v>34</v>
      </c>
      <c r="F30">
        <v>748</v>
      </c>
      <c r="G30">
        <v>4</v>
      </c>
      <c r="H30" s="3">
        <v>13.9</v>
      </c>
      <c r="I30" s="3">
        <v>7.5</v>
      </c>
      <c r="J30" s="3">
        <v>4.7</v>
      </c>
      <c r="K30" s="4">
        <v>2.2999999999999998</v>
      </c>
      <c r="L30" s="4">
        <v>59.99</v>
      </c>
    </row>
    <row r="31" spans="1:12" x14ac:dyDescent="0.25">
      <c r="A31">
        <v>21317</v>
      </c>
      <c r="B31" t="s">
        <v>415</v>
      </c>
      <c r="C31" t="s">
        <v>95</v>
      </c>
      <c r="E31" s="2" t="s">
        <v>54</v>
      </c>
      <c r="F31">
        <v>751</v>
      </c>
      <c r="G31">
        <v>2</v>
      </c>
      <c r="H31" s="3">
        <v>11.1</v>
      </c>
      <c r="I31" s="3">
        <v>10.3</v>
      </c>
      <c r="J31" s="3">
        <v>3.8</v>
      </c>
      <c r="K31" s="4">
        <v>2.5499999999999998</v>
      </c>
      <c r="L31" s="4">
        <v>89.99</v>
      </c>
    </row>
    <row r="32" spans="1:12" x14ac:dyDescent="0.25">
      <c r="A32">
        <v>21318</v>
      </c>
      <c r="B32" t="s">
        <v>416</v>
      </c>
      <c r="C32" t="s">
        <v>95</v>
      </c>
      <c r="E32" s="2" t="s">
        <v>17</v>
      </c>
      <c r="F32">
        <v>3036</v>
      </c>
      <c r="G32">
        <v>4</v>
      </c>
      <c r="H32" s="3">
        <v>22.8</v>
      </c>
      <c r="I32" s="3">
        <v>18.7</v>
      </c>
      <c r="J32" s="3">
        <v>4.7</v>
      </c>
      <c r="K32" s="4">
        <v>8.3699999999999992</v>
      </c>
      <c r="L32" s="4">
        <v>199.99</v>
      </c>
    </row>
    <row r="33" spans="1:12" x14ac:dyDescent="0.25">
      <c r="A33">
        <v>21319</v>
      </c>
      <c r="B33" t="s">
        <v>417</v>
      </c>
      <c r="C33" t="s">
        <v>95</v>
      </c>
      <c r="E33" s="2" t="s">
        <v>82</v>
      </c>
      <c r="F33">
        <v>1070</v>
      </c>
      <c r="G33">
        <v>7</v>
      </c>
      <c r="H33" s="3">
        <v>15</v>
      </c>
      <c r="I33" s="3">
        <v>10.199999999999999</v>
      </c>
      <c r="J33" s="3">
        <v>3.6</v>
      </c>
      <c r="K33" s="4">
        <v>2.98</v>
      </c>
      <c r="L33" s="4">
        <v>59.99</v>
      </c>
    </row>
    <row r="34" spans="1:12" x14ac:dyDescent="0.25">
      <c r="A34">
        <v>21320</v>
      </c>
      <c r="B34" t="s">
        <v>418</v>
      </c>
      <c r="C34" t="s">
        <v>95</v>
      </c>
      <c r="E34" s="2" t="s">
        <v>27</v>
      </c>
      <c r="F34">
        <v>910</v>
      </c>
      <c r="G34">
        <v>1</v>
      </c>
      <c r="L34" s="4">
        <v>59.99</v>
      </c>
    </row>
    <row r="35" spans="1:12" x14ac:dyDescent="0.25">
      <c r="A35">
        <v>31086</v>
      </c>
      <c r="B35" t="s">
        <v>419</v>
      </c>
      <c r="C35" t="s">
        <v>101</v>
      </c>
      <c r="E35" s="2" t="s">
        <v>9</v>
      </c>
      <c r="F35">
        <v>157</v>
      </c>
      <c r="G35">
        <v>0</v>
      </c>
      <c r="H35" s="3">
        <v>10.3</v>
      </c>
      <c r="I35" s="3">
        <v>5.6</v>
      </c>
      <c r="J35" s="3">
        <v>1.9</v>
      </c>
      <c r="K35" s="4">
        <v>0.59</v>
      </c>
      <c r="L35" s="4">
        <v>14.99</v>
      </c>
    </row>
    <row r="36" spans="1:12" x14ac:dyDescent="0.25">
      <c r="A36">
        <v>31087</v>
      </c>
      <c r="B36" t="s">
        <v>420</v>
      </c>
      <c r="C36" t="s">
        <v>101</v>
      </c>
      <c r="E36" s="2" t="s">
        <v>9</v>
      </c>
      <c r="F36">
        <v>147</v>
      </c>
      <c r="G36">
        <v>0</v>
      </c>
      <c r="H36" s="3">
        <v>7.5</v>
      </c>
      <c r="I36" s="3">
        <v>5.6</v>
      </c>
      <c r="J36" s="3">
        <v>2.4</v>
      </c>
      <c r="K36" s="4">
        <v>0.55000000000000004</v>
      </c>
      <c r="L36" s="4">
        <v>12.99</v>
      </c>
    </row>
    <row r="37" spans="1:12" x14ac:dyDescent="0.25">
      <c r="A37">
        <v>31088</v>
      </c>
      <c r="B37" t="s">
        <v>421</v>
      </c>
      <c r="C37" t="s">
        <v>101</v>
      </c>
      <c r="E37" s="2" t="s">
        <v>9</v>
      </c>
      <c r="F37">
        <v>230</v>
      </c>
      <c r="G37">
        <v>0</v>
      </c>
      <c r="H37" s="3">
        <v>10.3</v>
      </c>
      <c r="I37" s="3">
        <v>5.6</v>
      </c>
      <c r="J37" s="3">
        <v>1.9</v>
      </c>
      <c r="K37" s="4">
        <v>0.68</v>
      </c>
      <c r="L37" s="4">
        <v>14.99</v>
      </c>
    </row>
    <row r="38" spans="1:12" x14ac:dyDescent="0.25">
      <c r="A38">
        <v>31089</v>
      </c>
      <c r="B38" t="s">
        <v>422</v>
      </c>
      <c r="C38" t="s">
        <v>101</v>
      </c>
      <c r="E38" s="2" t="s">
        <v>9</v>
      </c>
      <c r="F38">
        <v>221</v>
      </c>
      <c r="G38">
        <v>0</v>
      </c>
      <c r="H38" s="3">
        <v>10.3</v>
      </c>
      <c r="I38" s="3">
        <v>7.5</v>
      </c>
      <c r="J38" s="3">
        <v>2.4</v>
      </c>
      <c r="K38" s="4">
        <v>0.84</v>
      </c>
      <c r="L38" s="4">
        <v>19.989999999999998</v>
      </c>
    </row>
    <row r="39" spans="1:12" x14ac:dyDescent="0.25">
      <c r="A39">
        <v>31090</v>
      </c>
      <c r="B39" t="s">
        <v>423</v>
      </c>
      <c r="C39" t="s">
        <v>101</v>
      </c>
      <c r="E39" s="2" t="s">
        <v>9</v>
      </c>
      <c r="F39">
        <v>207</v>
      </c>
      <c r="G39">
        <v>0</v>
      </c>
      <c r="H39" s="3">
        <v>10.3</v>
      </c>
      <c r="I39" s="3">
        <v>7.5</v>
      </c>
      <c r="J39" s="3">
        <v>2.4</v>
      </c>
      <c r="K39" s="4">
        <v>0.79</v>
      </c>
      <c r="L39" s="4">
        <v>19.989999999999998</v>
      </c>
    </row>
    <row r="40" spans="1:12" x14ac:dyDescent="0.25">
      <c r="A40">
        <v>31091</v>
      </c>
      <c r="B40" t="s">
        <v>424</v>
      </c>
      <c r="C40" t="s">
        <v>101</v>
      </c>
      <c r="E40" s="2" t="s">
        <v>9</v>
      </c>
      <c r="F40">
        <v>341</v>
      </c>
      <c r="G40">
        <v>0</v>
      </c>
      <c r="H40" s="3">
        <v>13.9</v>
      </c>
      <c r="I40" s="3">
        <v>7.5</v>
      </c>
      <c r="J40" s="3">
        <v>2.2999999999999998</v>
      </c>
      <c r="K40" s="4">
        <v>1.1200000000000001</v>
      </c>
      <c r="L40" s="4">
        <v>24.99</v>
      </c>
    </row>
    <row r="41" spans="1:12" x14ac:dyDescent="0.25">
      <c r="A41">
        <v>31092</v>
      </c>
      <c r="B41" t="s">
        <v>425</v>
      </c>
      <c r="C41" t="s">
        <v>101</v>
      </c>
      <c r="E41" s="2" t="s">
        <v>9</v>
      </c>
      <c r="F41">
        <v>114</v>
      </c>
      <c r="G41">
        <v>0</v>
      </c>
      <c r="H41" s="3">
        <v>7.5</v>
      </c>
      <c r="I41" s="3">
        <v>5.6</v>
      </c>
      <c r="J41" s="3">
        <v>1.8</v>
      </c>
      <c r="K41" s="4">
        <v>0.42</v>
      </c>
      <c r="L41" s="4">
        <v>9.99</v>
      </c>
    </row>
    <row r="42" spans="1:12" x14ac:dyDescent="0.25">
      <c r="A42">
        <v>31093</v>
      </c>
      <c r="B42" t="s">
        <v>426</v>
      </c>
      <c r="C42" t="s">
        <v>101</v>
      </c>
      <c r="E42" s="2" t="s">
        <v>9</v>
      </c>
      <c r="F42">
        <v>396</v>
      </c>
      <c r="G42">
        <v>2</v>
      </c>
      <c r="H42" s="3">
        <v>13.9</v>
      </c>
      <c r="I42" s="3">
        <v>7.5</v>
      </c>
      <c r="J42" s="3">
        <v>2.8</v>
      </c>
      <c r="K42" s="4">
        <v>1.48</v>
      </c>
      <c r="L42" s="4">
        <v>39.99</v>
      </c>
    </row>
    <row r="43" spans="1:12" x14ac:dyDescent="0.25">
      <c r="A43">
        <v>31094</v>
      </c>
      <c r="B43" t="s">
        <v>427</v>
      </c>
      <c r="C43" t="s">
        <v>101</v>
      </c>
      <c r="E43" s="2" t="s">
        <v>9</v>
      </c>
      <c r="F43">
        <v>333</v>
      </c>
      <c r="G43">
        <v>1</v>
      </c>
      <c r="H43" s="3">
        <v>13.9</v>
      </c>
      <c r="I43" s="3">
        <v>7.5</v>
      </c>
      <c r="J43" s="3">
        <v>2.8</v>
      </c>
      <c r="K43" s="4">
        <v>1.41</v>
      </c>
      <c r="L43" s="4">
        <v>29.99</v>
      </c>
    </row>
    <row r="44" spans="1:12" x14ac:dyDescent="0.25">
      <c r="A44">
        <v>31095</v>
      </c>
      <c r="B44" t="s">
        <v>428</v>
      </c>
      <c r="C44" t="s">
        <v>101</v>
      </c>
      <c r="E44" s="2" t="s">
        <v>17</v>
      </c>
      <c r="F44">
        <v>595</v>
      </c>
      <c r="G44">
        <v>3</v>
      </c>
      <c r="H44" s="3">
        <v>18.899999999999999</v>
      </c>
      <c r="I44" s="3">
        <v>11.1</v>
      </c>
      <c r="J44" s="3">
        <v>2.4</v>
      </c>
      <c r="K44" s="4">
        <v>2.6</v>
      </c>
      <c r="L44" s="4">
        <v>49.99</v>
      </c>
    </row>
    <row r="45" spans="1:12" x14ac:dyDescent="0.25">
      <c r="A45">
        <v>31096</v>
      </c>
      <c r="B45" t="s">
        <v>429</v>
      </c>
      <c r="C45" t="s">
        <v>101</v>
      </c>
      <c r="E45" s="2" t="s">
        <v>17</v>
      </c>
      <c r="F45">
        <v>569</v>
      </c>
      <c r="G45">
        <v>1</v>
      </c>
      <c r="H45" s="3">
        <v>18.899999999999999</v>
      </c>
      <c r="I45" s="3">
        <v>11.1</v>
      </c>
      <c r="J45" s="3">
        <v>2.9</v>
      </c>
      <c r="K45" s="4">
        <v>3.2</v>
      </c>
      <c r="L45" s="4">
        <v>59.99</v>
      </c>
    </row>
    <row r="46" spans="1:12" x14ac:dyDescent="0.25">
      <c r="A46">
        <v>31097</v>
      </c>
      <c r="B46" t="s">
        <v>430</v>
      </c>
      <c r="C46" t="s">
        <v>101</v>
      </c>
      <c r="E46" s="2" t="s">
        <v>17</v>
      </c>
      <c r="F46">
        <v>969</v>
      </c>
      <c r="G46">
        <v>3</v>
      </c>
      <c r="H46" s="3">
        <v>18.7</v>
      </c>
      <c r="I46" s="3">
        <v>14.7</v>
      </c>
      <c r="J46" s="3">
        <v>2.6</v>
      </c>
      <c r="K46" s="4">
        <v>3.74</v>
      </c>
      <c r="L46" s="4">
        <v>79.989999999999995</v>
      </c>
    </row>
    <row r="47" spans="1:12" x14ac:dyDescent="0.25">
      <c r="A47">
        <v>31098</v>
      </c>
      <c r="B47" t="s">
        <v>431</v>
      </c>
      <c r="C47" t="s">
        <v>101</v>
      </c>
      <c r="E47" s="2" t="s">
        <v>17</v>
      </c>
      <c r="F47">
        <v>305</v>
      </c>
      <c r="G47">
        <v>2</v>
      </c>
      <c r="H47" s="3">
        <v>14.1</v>
      </c>
      <c r="I47" s="3">
        <v>7.5</v>
      </c>
      <c r="J47" s="3">
        <v>2.2000000000000002</v>
      </c>
      <c r="K47" s="4">
        <v>1.19</v>
      </c>
      <c r="L47" s="4">
        <v>29.99</v>
      </c>
    </row>
    <row r="48" spans="1:12" x14ac:dyDescent="0.25">
      <c r="A48">
        <v>40197</v>
      </c>
      <c r="B48" t="s">
        <v>119</v>
      </c>
      <c r="C48" t="s">
        <v>117</v>
      </c>
      <c r="E48" s="2" t="s">
        <v>9</v>
      </c>
      <c r="F48">
        <v>132</v>
      </c>
      <c r="G48">
        <v>2</v>
      </c>
      <c r="H48" s="3">
        <v>5.5</v>
      </c>
      <c r="I48" s="3">
        <v>4.7</v>
      </c>
      <c r="J48" s="3">
        <v>2.4</v>
      </c>
      <c r="L48" s="4">
        <v>9.99</v>
      </c>
    </row>
    <row r="49" spans="1:12" x14ac:dyDescent="0.25">
      <c r="A49">
        <v>40348</v>
      </c>
      <c r="B49" t="s">
        <v>432</v>
      </c>
      <c r="C49" t="s">
        <v>115</v>
      </c>
      <c r="D49" t="s">
        <v>124</v>
      </c>
      <c r="E49" s="2" t="s">
        <v>9</v>
      </c>
      <c r="F49">
        <v>150</v>
      </c>
      <c r="G49">
        <v>0</v>
      </c>
      <c r="H49" s="3">
        <v>5.5</v>
      </c>
      <c r="I49" s="3">
        <v>4.8</v>
      </c>
      <c r="J49" s="3">
        <v>2.4</v>
      </c>
      <c r="K49" s="4">
        <v>0.36</v>
      </c>
      <c r="L49" s="4">
        <v>9.99</v>
      </c>
    </row>
    <row r="50" spans="1:12" x14ac:dyDescent="0.25">
      <c r="A50">
        <v>40349</v>
      </c>
      <c r="B50" t="s">
        <v>433</v>
      </c>
      <c r="C50" t="s">
        <v>115</v>
      </c>
      <c r="D50" t="s">
        <v>124</v>
      </c>
      <c r="E50" s="2" t="s">
        <v>9</v>
      </c>
      <c r="F50">
        <v>150</v>
      </c>
      <c r="G50">
        <v>0</v>
      </c>
      <c r="H50" s="3">
        <v>5.5</v>
      </c>
      <c r="I50" s="3">
        <v>4.8</v>
      </c>
      <c r="J50" s="3">
        <v>2.4</v>
      </c>
      <c r="K50" s="4">
        <v>0.35</v>
      </c>
      <c r="L50" s="4">
        <v>9.99</v>
      </c>
    </row>
    <row r="51" spans="1:12" x14ac:dyDescent="0.25">
      <c r="A51">
        <v>40350</v>
      </c>
      <c r="B51" t="s">
        <v>434</v>
      </c>
      <c r="C51" t="s">
        <v>115</v>
      </c>
      <c r="D51" t="s">
        <v>124</v>
      </c>
      <c r="E51" s="2" t="s">
        <v>97</v>
      </c>
      <c r="F51">
        <v>120</v>
      </c>
      <c r="G51">
        <v>0</v>
      </c>
      <c r="H51" s="3">
        <v>5.4</v>
      </c>
      <c r="I51" s="3">
        <v>4.7</v>
      </c>
      <c r="J51" s="3">
        <v>2.4</v>
      </c>
      <c r="K51" s="4">
        <v>0.32</v>
      </c>
      <c r="L51" s="4">
        <v>9.99</v>
      </c>
    </row>
    <row r="52" spans="1:12" x14ac:dyDescent="0.25">
      <c r="A52">
        <v>40351</v>
      </c>
      <c r="B52" t="s">
        <v>435</v>
      </c>
      <c r="C52" t="s">
        <v>115</v>
      </c>
      <c r="D52" t="s">
        <v>124</v>
      </c>
      <c r="E52" s="2" t="s">
        <v>82</v>
      </c>
      <c r="F52">
        <v>136</v>
      </c>
      <c r="G52">
        <v>0</v>
      </c>
      <c r="H52" s="3">
        <v>5.5</v>
      </c>
      <c r="I52" s="3">
        <v>4.7</v>
      </c>
      <c r="J52" s="3">
        <v>2.4</v>
      </c>
      <c r="K52" s="4">
        <v>0.35</v>
      </c>
      <c r="L52" s="4">
        <v>9.99</v>
      </c>
    </row>
    <row r="53" spans="1:12" x14ac:dyDescent="0.25">
      <c r="A53">
        <v>40352</v>
      </c>
      <c r="B53" t="s">
        <v>436</v>
      </c>
      <c r="C53" t="s">
        <v>115</v>
      </c>
      <c r="D53" t="s">
        <v>124</v>
      </c>
      <c r="E53" s="2" t="s">
        <v>20</v>
      </c>
      <c r="F53">
        <v>177</v>
      </c>
      <c r="G53">
        <v>0</v>
      </c>
      <c r="H53" s="3">
        <v>5.5</v>
      </c>
      <c r="I53" s="3">
        <v>4.7</v>
      </c>
      <c r="J53" s="3">
        <v>2.4</v>
      </c>
      <c r="K53" s="4">
        <v>0.37</v>
      </c>
      <c r="L53" s="4">
        <v>9.99</v>
      </c>
    </row>
    <row r="54" spans="1:12" x14ac:dyDescent="0.25">
      <c r="A54">
        <v>40353</v>
      </c>
      <c r="B54" t="s">
        <v>437</v>
      </c>
      <c r="C54" t="s">
        <v>115</v>
      </c>
      <c r="D54" t="s">
        <v>124</v>
      </c>
      <c r="E54" s="2" t="s">
        <v>20</v>
      </c>
      <c r="F54">
        <v>281</v>
      </c>
      <c r="G54">
        <v>0</v>
      </c>
      <c r="H54" s="3">
        <v>7.5</v>
      </c>
      <c r="I54" s="3">
        <v>5.5</v>
      </c>
      <c r="J54" s="3">
        <v>2.8</v>
      </c>
      <c r="K54" s="4">
        <v>0.63</v>
      </c>
      <c r="L54" s="4">
        <v>19.989999999999998</v>
      </c>
    </row>
    <row r="55" spans="1:12" x14ac:dyDescent="0.25">
      <c r="A55">
        <v>40354</v>
      </c>
      <c r="B55" t="s">
        <v>438</v>
      </c>
      <c r="C55" t="s">
        <v>115</v>
      </c>
      <c r="D55" t="s">
        <v>124</v>
      </c>
      <c r="E55" s="2" t="s">
        <v>9</v>
      </c>
      <c r="F55">
        <v>170</v>
      </c>
      <c r="G55">
        <v>0</v>
      </c>
      <c r="H55" s="3">
        <v>5.5</v>
      </c>
      <c r="I55" s="3">
        <v>4.7</v>
      </c>
      <c r="J55" s="3">
        <v>2.4</v>
      </c>
      <c r="K55" s="4">
        <v>0.35</v>
      </c>
      <c r="L55" s="4">
        <v>9.99</v>
      </c>
    </row>
    <row r="56" spans="1:12" x14ac:dyDescent="0.25">
      <c r="A56">
        <v>40360</v>
      </c>
      <c r="B56" t="s">
        <v>439</v>
      </c>
      <c r="C56" t="s">
        <v>40</v>
      </c>
      <c r="D56" t="s">
        <v>118</v>
      </c>
      <c r="E56" s="2" t="s">
        <v>34</v>
      </c>
      <c r="F56">
        <v>91</v>
      </c>
      <c r="G56">
        <v>0</v>
      </c>
      <c r="L56" s="4">
        <v>9.99</v>
      </c>
    </row>
    <row r="57" spans="1:12" x14ac:dyDescent="0.25">
      <c r="A57">
        <v>40367</v>
      </c>
      <c r="B57" t="s">
        <v>440</v>
      </c>
      <c r="C57" t="s">
        <v>115</v>
      </c>
      <c r="D57" t="s">
        <v>124</v>
      </c>
      <c r="E57" s="2" t="s">
        <v>14</v>
      </c>
      <c r="F57">
        <v>153</v>
      </c>
      <c r="G57">
        <v>0</v>
      </c>
      <c r="H57" s="3">
        <v>4.8</v>
      </c>
      <c r="I57" s="3">
        <v>3.6</v>
      </c>
      <c r="J57" s="3">
        <v>3.1</v>
      </c>
      <c r="K57" s="4">
        <f>5.3/16</f>
        <v>0.33124999999999999</v>
      </c>
      <c r="L57" s="4">
        <v>9.99</v>
      </c>
    </row>
    <row r="58" spans="1:12" x14ac:dyDescent="0.25">
      <c r="A58">
        <v>41158</v>
      </c>
      <c r="B58" t="s">
        <v>441</v>
      </c>
      <c r="C58" t="s">
        <v>217</v>
      </c>
      <c r="E58" s="2" t="s">
        <v>9</v>
      </c>
      <c r="F58">
        <v>49</v>
      </c>
      <c r="G58">
        <v>1</v>
      </c>
      <c r="H58" s="3">
        <v>5.6</v>
      </c>
      <c r="I58" s="3">
        <v>4.8</v>
      </c>
      <c r="J58" s="3">
        <v>1.8</v>
      </c>
      <c r="K58" s="4">
        <v>0.2</v>
      </c>
      <c r="L58" s="4">
        <v>9.99</v>
      </c>
    </row>
    <row r="59" spans="1:12" x14ac:dyDescent="0.25">
      <c r="A59">
        <v>41159</v>
      </c>
      <c r="B59" t="s">
        <v>442</v>
      </c>
      <c r="C59" t="s">
        <v>217</v>
      </c>
      <c r="D59" t="s">
        <v>41</v>
      </c>
      <c r="E59" s="2" t="s">
        <v>9</v>
      </c>
      <c r="F59">
        <v>91</v>
      </c>
      <c r="G59">
        <v>1</v>
      </c>
      <c r="H59" s="3">
        <v>10.3</v>
      </c>
      <c r="I59" s="3">
        <v>5.6</v>
      </c>
      <c r="J59" s="3">
        <v>2.4</v>
      </c>
      <c r="K59" s="4">
        <v>0.53</v>
      </c>
      <c r="L59" s="4">
        <v>19.989999999999998</v>
      </c>
    </row>
    <row r="60" spans="1:12" x14ac:dyDescent="0.25">
      <c r="A60">
        <v>41160</v>
      </c>
      <c r="B60" t="s">
        <v>443</v>
      </c>
      <c r="C60" t="s">
        <v>217</v>
      </c>
      <c r="D60" t="s">
        <v>41</v>
      </c>
      <c r="E60" s="2" t="s">
        <v>9</v>
      </c>
      <c r="F60">
        <v>115</v>
      </c>
      <c r="G60">
        <v>1</v>
      </c>
      <c r="H60" s="3">
        <v>10.3</v>
      </c>
      <c r="I60" s="3">
        <v>7.5</v>
      </c>
      <c r="J60" s="3">
        <v>2.4</v>
      </c>
      <c r="K60" s="4">
        <v>0.68</v>
      </c>
      <c r="L60" s="4">
        <v>24.99</v>
      </c>
    </row>
    <row r="61" spans="1:12" x14ac:dyDescent="0.25">
      <c r="A61">
        <v>41161</v>
      </c>
      <c r="B61" t="s">
        <v>444</v>
      </c>
      <c r="C61" t="s">
        <v>217</v>
      </c>
      <c r="E61" s="2" t="s">
        <v>9</v>
      </c>
      <c r="F61">
        <v>193</v>
      </c>
      <c r="G61">
        <v>2</v>
      </c>
      <c r="H61" s="3">
        <v>10.3</v>
      </c>
      <c r="I61" s="3">
        <v>7.5</v>
      </c>
      <c r="J61" s="3">
        <v>2.4</v>
      </c>
      <c r="K61" s="4">
        <v>0.84</v>
      </c>
      <c r="L61" s="4">
        <v>29.99</v>
      </c>
    </row>
    <row r="62" spans="1:12" x14ac:dyDescent="0.25">
      <c r="A62">
        <v>41162</v>
      </c>
      <c r="B62" t="s">
        <v>445</v>
      </c>
      <c r="C62" t="s">
        <v>217</v>
      </c>
      <c r="E62" s="2" t="s">
        <v>9</v>
      </c>
      <c r="F62">
        <v>282</v>
      </c>
      <c r="G62">
        <v>3</v>
      </c>
      <c r="H62" s="3">
        <v>11.1</v>
      </c>
      <c r="I62" s="3">
        <v>10.3</v>
      </c>
      <c r="J62" s="3">
        <v>3</v>
      </c>
      <c r="K62" s="4">
        <v>1.1000000000000001</v>
      </c>
      <c r="L62" s="4">
        <v>39.99</v>
      </c>
    </row>
    <row r="63" spans="1:12" x14ac:dyDescent="0.25">
      <c r="A63">
        <v>41163</v>
      </c>
      <c r="B63" t="s">
        <v>446</v>
      </c>
      <c r="C63" t="s">
        <v>217</v>
      </c>
      <c r="E63" s="2" t="s">
        <v>9</v>
      </c>
      <c r="F63">
        <v>44</v>
      </c>
      <c r="G63">
        <v>1</v>
      </c>
      <c r="H63" s="3">
        <v>5.6</v>
      </c>
      <c r="I63" s="3">
        <v>4.8</v>
      </c>
      <c r="J63" s="3">
        <v>1.8</v>
      </c>
      <c r="K63" s="4">
        <v>0.2</v>
      </c>
      <c r="L63" s="4">
        <v>9.99</v>
      </c>
    </row>
    <row r="64" spans="1:12" x14ac:dyDescent="0.25">
      <c r="A64">
        <v>41164</v>
      </c>
      <c r="B64" t="s">
        <v>464</v>
      </c>
      <c r="C64" t="s">
        <v>217</v>
      </c>
      <c r="E64" s="2" t="s">
        <v>20</v>
      </c>
      <c r="F64">
        <v>302</v>
      </c>
      <c r="G64">
        <v>3</v>
      </c>
      <c r="H64" s="3">
        <v>15</v>
      </c>
      <c r="I64" s="3">
        <v>10.3</v>
      </c>
      <c r="J64" s="3">
        <v>2.2000000000000002</v>
      </c>
      <c r="K64" s="4">
        <v>1.5</v>
      </c>
      <c r="L64" s="4">
        <v>49.99</v>
      </c>
    </row>
    <row r="65" spans="1:12" x14ac:dyDescent="0.25">
      <c r="A65">
        <v>41165</v>
      </c>
      <c r="B65" t="s">
        <v>447</v>
      </c>
      <c r="C65" t="s">
        <v>217</v>
      </c>
      <c r="D65" t="s">
        <v>41</v>
      </c>
      <c r="E65" s="2" t="s">
        <v>20</v>
      </c>
      <c r="F65">
        <v>108</v>
      </c>
      <c r="G65">
        <v>2</v>
      </c>
      <c r="H65" s="3">
        <v>10.3</v>
      </c>
      <c r="I65" s="3">
        <v>5.5</v>
      </c>
      <c r="J65" s="3">
        <v>2.8</v>
      </c>
      <c r="K65" s="4">
        <f>10.1/16</f>
        <v>0.63124999999999998</v>
      </c>
      <c r="L65" s="4">
        <v>19.989999999999998</v>
      </c>
    </row>
    <row r="66" spans="1:12" x14ac:dyDescent="0.25">
      <c r="A66">
        <v>41166</v>
      </c>
      <c r="B66" t="s">
        <v>448</v>
      </c>
      <c r="C66" t="s">
        <v>217</v>
      </c>
      <c r="D66" t="s">
        <v>41</v>
      </c>
      <c r="E66" s="2" t="s">
        <v>20</v>
      </c>
      <c r="F66">
        <v>116</v>
      </c>
      <c r="G66">
        <v>1</v>
      </c>
      <c r="H66" s="3">
        <v>10.3</v>
      </c>
      <c r="I66" s="3">
        <v>7.5</v>
      </c>
      <c r="J66" s="3">
        <v>2.4</v>
      </c>
      <c r="K66" s="4">
        <f>12/16</f>
        <v>0.75</v>
      </c>
      <c r="L66" s="4">
        <v>29.99</v>
      </c>
    </row>
    <row r="67" spans="1:12" x14ac:dyDescent="0.25">
      <c r="A67">
        <v>41167</v>
      </c>
      <c r="B67" t="s">
        <v>449</v>
      </c>
      <c r="C67" t="s">
        <v>217</v>
      </c>
      <c r="E67" s="2" t="s">
        <v>20</v>
      </c>
      <c r="F67">
        <v>521</v>
      </c>
      <c r="G67">
        <v>3</v>
      </c>
      <c r="H67" s="3">
        <v>14.9</v>
      </c>
      <c r="I67" s="3">
        <v>13.9</v>
      </c>
      <c r="J67" s="3">
        <v>2.8</v>
      </c>
      <c r="K67" s="4">
        <v>1.65</v>
      </c>
      <c r="L67" s="4">
        <v>79.989999999999995</v>
      </c>
    </row>
    <row r="68" spans="1:12" x14ac:dyDescent="0.25">
      <c r="A68">
        <v>41168</v>
      </c>
      <c r="B68" t="s">
        <v>450</v>
      </c>
      <c r="C68" t="s">
        <v>217</v>
      </c>
      <c r="E68" s="2" t="s">
        <v>20</v>
      </c>
      <c r="F68">
        <v>300</v>
      </c>
      <c r="G68">
        <v>1</v>
      </c>
      <c r="H68" s="3">
        <v>11.1</v>
      </c>
      <c r="I68" s="3">
        <v>10.3</v>
      </c>
      <c r="J68" s="3">
        <v>3</v>
      </c>
      <c r="K68" s="4">
        <f>9.6/16</f>
        <v>0.6</v>
      </c>
      <c r="L68" s="4">
        <v>39.99</v>
      </c>
    </row>
    <row r="69" spans="1:12" x14ac:dyDescent="0.25">
      <c r="A69">
        <v>41169</v>
      </c>
      <c r="B69" t="s">
        <v>451</v>
      </c>
      <c r="C69" t="s">
        <v>217</v>
      </c>
      <c r="E69" s="2" t="s">
        <v>20</v>
      </c>
      <c r="F69">
        <v>122</v>
      </c>
      <c r="G69">
        <v>0</v>
      </c>
      <c r="H69" s="3">
        <v>7.5</v>
      </c>
      <c r="I69" s="3">
        <v>5.5</v>
      </c>
      <c r="J69" s="3">
        <v>1.8</v>
      </c>
      <c r="K69" s="4">
        <f>5.6/16</f>
        <v>0.35</v>
      </c>
      <c r="L69" s="4">
        <v>14.99</v>
      </c>
    </row>
    <row r="70" spans="1:12" x14ac:dyDescent="0.25">
      <c r="A70">
        <v>41337</v>
      </c>
      <c r="B70" t="s">
        <v>452</v>
      </c>
      <c r="C70" t="s">
        <v>40</v>
      </c>
      <c r="E70" s="2" t="s">
        <v>17</v>
      </c>
      <c r="F70">
        <v>389</v>
      </c>
      <c r="G70">
        <v>2</v>
      </c>
      <c r="H70" s="3">
        <v>13.9</v>
      </c>
      <c r="I70" s="3">
        <v>7.5</v>
      </c>
      <c r="J70" s="3">
        <v>2.2999999999999998</v>
      </c>
      <c r="K70" s="4">
        <v>1.05</v>
      </c>
      <c r="L70" s="4">
        <v>29.99</v>
      </c>
    </row>
    <row r="71" spans="1:12" x14ac:dyDescent="0.25">
      <c r="A71">
        <v>41354</v>
      </c>
      <c r="B71" t="s">
        <v>453</v>
      </c>
      <c r="C71" t="s">
        <v>40</v>
      </c>
      <c r="E71" s="2" t="s">
        <v>9</v>
      </c>
      <c r="F71">
        <v>84</v>
      </c>
      <c r="G71">
        <v>1</v>
      </c>
      <c r="H71" s="3">
        <v>7.9</v>
      </c>
      <c r="I71" s="3">
        <v>7.5</v>
      </c>
      <c r="J71" s="3">
        <v>2.8</v>
      </c>
      <c r="K71" s="4">
        <v>0.31</v>
      </c>
      <c r="L71" s="4">
        <v>7.99</v>
      </c>
    </row>
    <row r="72" spans="1:12" x14ac:dyDescent="0.25">
      <c r="A72">
        <v>41355</v>
      </c>
      <c r="B72" t="s">
        <v>454</v>
      </c>
      <c r="C72" t="s">
        <v>40</v>
      </c>
      <c r="E72" s="2" t="s">
        <v>9</v>
      </c>
      <c r="F72">
        <v>85</v>
      </c>
      <c r="G72">
        <v>1</v>
      </c>
      <c r="H72" s="3">
        <v>7.9</v>
      </c>
      <c r="I72" s="3">
        <v>7.5</v>
      </c>
      <c r="J72" s="3">
        <v>2.8</v>
      </c>
      <c r="K72" s="4">
        <v>0.31</v>
      </c>
      <c r="L72" s="4">
        <v>7.99</v>
      </c>
    </row>
    <row r="73" spans="1:12" x14ac:dyDescent="0.25">
      <c r="A73">
        <v>41356</v>
      </c>
      <c r="B73" t="s">
        <v>455</v>
      </c>
      <c r="C73" t="s">
        <v>40</v>
      </c>
      <c r="E73" s="2" t="s">
        <v>9</v>
      </c>
      <c r="F73">
        <v>85</v>
      </c>
      <c r="G73">
        <v>1</v>
      </c>
      <c r="H73" s="3">
        <v>7.9</v>
      </c>
      <c r="I73" s="3">
        <v>7.5</v>
      </c>
      <c r="J73" s="3">
        <v>2.8</v>
      </c>
      <c r="K73" s="4">
        <v>0.28999999999999998</v>
      </c>
      <c r="L73" s="4">
        <v>7.99</v>
      </c>
    </row>
    <row r="74" spans="1:12" x14ac:dyDescent="0.25">
      <c r="A74">
        <v>41357</v>
      </c>
      <c r="B74" t="s">
        <v>456</v>
      </c>
      <c r="C74" t="s">
        <v>40</v>
      </c>
      <c r="E74" s="2" t="s">
        <v>9</v>
      </c>
      <c r="F74">
        <v>85</v>
      </c>
      <c r="G74">
        <v>2</v>
      </c>
      <c r="H74" s="3">
        <v>7.9</v>
      </c>
      <c r="I74" s="3">
        <v>7.5</v>
      </c>
      <c r="J74" s="3">
        <v>2.8</v>
      </c>
      <c r="K74" s="4">
        <v>0.31</v>
      </c>
      <c r="L74" s="4">
        <v>7.99</v>
      </c>
    </row>
    <row r="75" spans="1:12" x14ac:dyDescent="0.25">
      <c r="A75">
        <v>41358</v>
      </c>
      <c r="B75" t="s">
        <v>457</v>
      </c>
      <c r="C75" t="s">
        <v>40</v>
      </c>
      <c r="E75" s="2" t="s">
        <v>9</v>
      </c>
      <c r="F75">
        <v>83</v>
      </c>
      <c r="G75">
        <v>1</v>
      </c>
      <c r="H75" s="3">
        <v>7.9</v>
      </c>
      <c r="I75" s="3">
        <v>7.5</v>
      </c>
      <c r="J75" s="3">
        <v>2.8</v>
      </c>
      <c r="K75" s="4">
        <v>0.31</v>
      </c>
      <c r="L75" s="4">
        <v>7.99</v>
      </c>
    </row>
    <row r="76" spans="1:12" x14ac:dyDescent="0.25">
      <c r="A76">
        <v>41359</v>
      </c>
      <c r="B76" t="s">
        <v>458</v>
      </c>
      <c r="C76" t="s">
        <v>40</v>
      </c>
      <c r="E76" s="2" t="s">
        <v>9</v>
      </c>
      <c r="F76">
        <v>199</v>
      </c>
      <c r="G76">
        <v>2</v>
      </c>
      <c r="H76" s="3">
        <v>10.3</v>
      </c>
      <c r="I76" s="3">
        <v>7.5</v>
      </c>
      <c r="J76" s="3">
        <v>2.4</v>
      </c>
      <c r="K76" s="4">
        <v>0.68</v>
      </c>
      <c r="L76" s="4">
        <v>19.989999999999998</v>
      </c>
    </row>
    <row r="77" spans="1:12" x14ac:dyDescent="0.25">
      <c r="A77">
        <v>41360</v>
      </c>
      <c r="B77" t="s">
        <v>459</v>
      </c>
      <c r="C77" t="s">
        <v>40</v>
      </c>
      <c r="E77" s="2" t="s">
        <v>9</v>
      </c>
      <c r="F77">
        <v>50</v>
      </c>
      <c r="G77">
        <v>1</v>
      </c>
      <c r="H77" s="3">
        <v>6.2</v>
      </c>
      <c r="I77" s="3">
        <v>5.6</v>
      </c>
      <c r="J77" s="3">
        <v>1.8</v>
      </c>
      <c r="K77" s="4">
        <v>0.22</v>
      </c>
      <c r="L77" s="4">
        <v>9.99</v>
      </c>
    </row>
    <row r="78" spans="1:12" x14ac:dyDescent="0.25">
      <c r="A78">
        <v>41361</v>
      </c>
      <c r="B78" t="s">
        <v>460</v>
      </c>
      <c r="C78" t="s">
        <v>40</v>
      </c>
      <c r="D78" t="s">
        <v>41</v>
      </c>
      <c r="E78" s="2" t="s">
        <v>9</v>
      </c>
      <c r="F78">
        <v>118</v>
      </c>
      <c r="G78">
        <v>1</v>
      </c>
      <c r="H78" s="3">
        <v>10.3</v>
      </c>
      <c r="I78" s="3">
        <v>7.5</v>
      </c>
      <c r="J78" s="3">
        <v>2.4</v>
      </c>
      <c r="K78" s="4">
        <v>0.64</v>
      </c>
      <c r="L78" s="4">
        <v>19.989999999999998</v>
      </c>
    </row>
    <row r="79" spans="1:12" x14ac:dyDescent="0.25">
      <c r="A79">
        <v>41362</v>
      </c>
      <c r="B79" t="s">
        <v>461</v>
      </c>
      <c r="C79" t="s">
        <v>40</v>
      </c>
      <c r="D79" t="s">
        <v>41</v>
      </c>
      <c r="E79" s="2" t="s">
        <v>17</v>
      </c>
      <c r="F79">
        <v>140</v>
      </c>
      <c r="G79">
        <v>2</v>
      </c>
      <c r="H79" s="3">
        <v>13.9</v>
      </c>
      <c r="I79" s="3">
        <v>7.5</v>
      </c>
      <c r="J79" s="3">
        <v>2.2999999999999998</v>
      </c>
      <c r="K79" s="4">
        <f>12.8/16</f>
        <v>0.8</v>
      </c>
      <c r="L79" s="4">
        <v>29.99</v>
      </c>
    </row>
    <row r="80" spans="1:12" x14ac:dyDescent="0.25">
      <c r="A80">
        <v>41363</v>
      </c>
      <c r="B80" t="s">
        <v>462</v>
      </c>
      <c r="C80" t="s">
        <v>40</v>
      </c>
      <c r="E80" s="2" t="s">
        <v>9</v>
      </c>
      <c r="F80">
        <v>134</v>
      </c>
      <c r="G80">
        <v>1</v>
      </c>
      <c r="H80" s="3">
        <v>7.5</v>
      </c>
      <c r="I80" s="3">
        <v>5.6</v>
      </c>
      <c r="J80" s="3">
        <v>1.8</v>
      </c>
      <c r="K80" s="4">
        <v>0.33</v>
      </c>
      <c r="L80" s="4">
        <v>14.99</v>
      </c>
    </row>
    <row r="81" spans="1:12" x14ac:dyDescent="0.25">
      <c r="A81">
        <v>41364</v>
      </c>
      <c r="B81" t="s">
        <v>463</v>
      </c>
      <c r="C81" t="s">
        <v>40</v>
      </c>
      <c r="E81" s="2" t="s">
        <v>9</v>
      </c>
      <c r="F81">
        <v>166</v>
      </c>
      <c r="G81">
        <v>1</v>
      </c>
      <c r="H81" s="3">
        <v>10.3</v>
      </c>
      <c r="I81" s="3">
        <v>7.5</v>
      </c>
      <c r="J81" s="3">
        <v>2.4</v>
      </c>
      <c r="K81" s="4">
        <v>0.64</v>
      </c>
      <c r="L81" s="4">
        <v>19.989999999999998</v>
      </c>
    </row>
    <row r="82" spans="1:12" x14ac:dyDescent="0.25">
      <c r="A82">
        <v>41365</v>
      </c>
      <c r="B82" t="s">
        <v>467</v>
      </c>
      <c r="C82" t="s">
        <v>40</v>
      </c>
      <c r="E82" s="2" t="s">
        <v>9</v>
      </c>
      <c r="F82">
        <v>235</v>
      </c>
      <c r="G82">
        <v>2</v>
      </c>
      <c r="H82" s="3">
        <v>10.3</v>
      </c>
      <c r="I82" s="3">
        <v>8.6999999999999993</v>
      </c>
      <c r="J82" s="3">
        <v>2.4</v>
      </c>
      <c r="K82" s="4">
        <v>0.93</v>
      </c>
      <c r="L82" s="4">
        <v>24.99</v>
      </c>
    </row>
    <row r="83" spans="1:12" x14ac:dyDescent="0.25">
      <c r="A83">
        <v>41366</v>
      </c>
      <c r="B83" t="s">
        <v>468</v>
      </c>
      <c r="C83" t="s">
        <v>40</v>
      </c>
      <c r="E83" s="2" t="s">
        <v>9</v>
      </c>
      <c r="F83">
        <v>335</v>
      </c>
      <c r="G83">
        <v>2</v>
      </c>
      <c r="H83" s="3">
        <v>11.1</v>
      </c>
      <c r="I83" s="3">
        <v>10.3</v>
      </c>
      <c r="J83" s="3">
        <v>3</v>
      </c>
      <c r="K83" s="4">
        <v>1.23</v>
      </c>
      <c r="L83" s="4">
        <v>29.99</v>
      </c>
    </row>
    <row r="84" spans="1:12" x14ac:dyDescent="0.25">
      <c r="A84">
        <v>41367</v>
      </c>
      <c r="B84" t="s">
        <v>469</v>
      </c>
      <c r="C84" t="s">
        <v>40</v>
      </c>
      <c r="E84" s="2" t="s">
        <v>9</v>
      </c>
      <c r="F84">
        <v>337</v>
      </c>
      <c r="G84">
        <v>2</v>
      </c>
      <c r="H84" s="3">
        <v>15</v>
      </c>
      <c r="I84" s="3">
        <v>10.3</v>
      </c>
      <c r="J84" s="3">
        <v>2.2000000000000002</v>
      </c>
      <c r="K84" s="4">
        <v>1.3</v>
      </c>
      <c r="L84" s="4">
        <v>39.99</v>
      </c>
    </row>
    <row r="85" spans="1:12" x14ac:dyDescent="0.25">
      <c r="A85">
        <v>41368</v>
      </c>
      <c r="B85" t="s">
        <v>470</v>
      </c>
      <c r="C85" t="s">
        <v>40</v>
      </c>
      <c r="E85" s="2" t="s">
        <v>9</v>
      </c>
      <c r="F85">
        <v>492</v>
      </c>
      <c r="G85">
        <v>2</v>
      </c>
      <c r="H85" s="3">
        <v>18.899999999999999</v>
      </c>
      <c r="I85" s="3">
        <v>11.1</v>
      </c>
      <c r="J85" s="3">
        <v>2.4</v>
      </c>
      <c r="K85" s="4">
        <v>1.59</v>
      </c>
      <c r="L85" s="4">
        <v>49.99</v>
      </c>
    </row>
    <row r="86" spans="1:12" x14ac:dyDescent="0.25">
      <c r="A86">
        <v>41369</v>
      </c>
      <c r="B86" t="s">
        <v>471</v>
      </c>
      <c r="C86" t="s">
        <v>40</v>
      </c>
      <c r="E86" s="2" t="s">
        <v>9</v>
      </c>
      <c r="F86">
        <v>715</v>
      </c>
      <c r="G86">
        <v>3</v>
      </c>
      <c r="H86" s="3">
        <v>21.3</v>
      </c>
      <c r="I86" s="3">
        <v>11.1</v>
      </c>
      <c r="J86" s="3">
        <v>3.1</v>
      </c>
      <c r="K86" s="4">
        <v>2.4700000000000002</v>
      </c>
      <c r="L86" s="4">
        <v>69.989999999999995</v>
      </c>
    </row>
    <row r="87" spans="1:12" x14ac:dyDescent="0.25">
      <c r="A87">
        <v>41371</v>
      </c>
      <c r="B87" t="s">
        <v>472</v>
      </c>
      <c r="C87" t="s">
        <v>40</v>
      </c>
      <c r="E87" s="2" t="s">
        <v>17</v>
      </c>
      <c r="F87">
        <v>216</v>
      </c>
      <c r="G87">
        <v>2</v>
      </c>
      <c r="H87" s="3">
        <v>13.9</v>
      </c>
      <c r="I87" s="3">
        <v>7.5</v>
      </c>
      <c r="J87" s="3">
        <v>2.8</v>
      </c>
      <c r="K87" s="4">
        <v>1</v>
      </c>
      <c r="L87" s="4">
        <v>29.99</v>
      </c>
    </row>
    <row r="88" spans="1:12" x14ac:dyDescent="0.25">
      <c r="A88">
        <v>41372</v>
      </c>
      <c r="B88" t="s">
        <v>473</v>
      </c>
      <c r="C88" t="s">
        <v>40</v>
      </c>
      <c r="E88" s="2" t="s">
        <v>17</v>
      </c>
      <c r="F88">
        <v>241</v>
      </c>
      <c r="G88">
        <v>2</v>
      </c>
      <c r="H88" s="3">
        <v>13.9</v>
      </c>
      <c r="I88" s="3">
        <v>7.5</v>
      </c>
      <c r="J88" s="3">
        <v>2.4</v>
      </c>
      <c r="K88" s="4">
        <f>13.6/16</f>
        <v>0.85</v>
      </c>
      <c r="L88" s="4">
        <v>29.99</v>
      </c>
    </row>
    <row r="89" spans="1:12" x14ac:dyDescent="0.25">
      <c r="A89">
        <v>41373</v>
      </c>
      <c r="B89" t="s">
        <v>474</v>
      </c>
      <c r="C89" t="s">
        <v>40</v>
      </c>
      <c r="E89" s="2" t="s">
        <v>17</v>
      </c>
      <c r="F89">
        <v>324</v>
      </c>
      <c r="G89">
        <v>2</v>
      </c>
      <c r="H89" s="3">
        <v>15</v>
      </c>
      <c r="I89" s="3">
        <v>10.3</v>
      </c>
      <c r="J89" s="3">
        <v>2.2000000000000002</v>
      </c>
      <c r="K89" s="4">
        <v>1.23</v>
      </c>
      <c r="L89" s="4">
        <v>39.99</v>
      </c>
    </row>
    <row r="90" spans="1:12" x14ac:dyDescent="0.25">
      <c r="A90">
        <v>41374</v>
      </c>
      <c r="B90" t="s">
        <v>475</v>
      </c>
      <c r="C90" t="s">
        <v>40</v>
      </c>
      <c r="E90" s="2" t="s">
        <v>17</v>
      </c>
      <c r="F90">
        <v>468</v>
      </c>
      <c r="G90">
        <v>2</v>
      </c>
      <c r="H90" s="3">
        <v>18.899999999999999</v>
      </c>
      <c r="I90" s="3">
        <v>11.1</v>
      </c>
      <c r="J90" s="3">
        <v>2.8</v>
      </c>
      <c r="K90" s="4">
        <v>2.2000000000000002</v>
      </c>
      <c r="L90" s="4">
        <v>49.99</v>
      </c>
    </row>
    <row r="91" spans="1:12" x14ac:dyDescent="0.25">
      <c r="A91">
        <v>41375</v>
      </c>
      <c r="B91" t="s">
        <v>476</v>
      </c>
      <c r="C91" t="s">
        <v>40</v>
      </c>
      <c r="E91" s="2" t="s">
        <v>17</v>
      </c>
      <c r="F91">
        <v>1251</v>
      </c>
      <c r="G91">
        <v>7</v>
      </c>
      <c r="H91" s="3">
        <v>22.9</v>
      </c>
      <c r="I91" s="3">
        <v>14.9</v>
      </c>
      <c r="J91" s="3">
        <v>4.0999999999999996</v>
      </c>
      <c r="K91" s="4">
        <v>5</v>
      </c>
      <c r="L91" s="4">
        <v>129.99</v>
      </c>
    </row>
    <row r="92" spans="1:12" x14ac:dyDescent="0.25">
      <c r="A92">
        <v>41376</v>
      </c>
      <c r="B92" t="s">
        <v>477</v>
      </c>
      <c r="C92" t="s">
        <v>40</v>
      </c>
      <c r="E92" s="2" t="s">
        <v>206</v>
      </c>
      <c r="F92">
        <v>225</v>
      </c>
      <c r="G92">
        <v>2</v>
      </c>
      <c r="H92" s="3">
        <v>10.3</v>
      </c>
      <c r="I92" s="3">
        <v>7.5</v>
      </c>
      <c r="J92" s="3">
        <v>2.4</v>
      </c>
      <c r="K92" s="4">
        <f>11.4/16</f>
        <v>0.71250000000000002</v>
      </c>
      <c r="L92" s="4">
        <v>19.989999999999998</v>
      </c>
    </row>
    <row r="93" spans="1:12" x14ac:dyDescent="0.25">
      <c r="A93">
        <v>41378</v>
      </c>
      <c r="B93" t="s">
        <v>478</v>
      </c>
      <c r="C93" t="s">
        <v>40</v>
      </c>
      <c r="E93" s="2" t="s">
        <v>206</v>
      </c>
      <c r="F93">
        <v>363</v>
      </c>
      <c r="G93">
        <v>2</v>
      </c>
      <c r="H93" s="3">
        <v>15</v>
      </c>
      <c r="I93" s="3">
        <v>10.3</v>
      </c>
      <c r="J93" s="3">
        <v>2.2000000000000002</v>
      </c>
      <c r="K93" s="4">
        <v>1.25</v>
      </c>
      <c r="L93" s="4">
        <v>39.99</v>
      </c>
    </row>
    <row r="94" spans="1:12" x14ac:dyDescent="0.25">
      <c r="A94">
        <v>41379</v>
      </c>
      <c r="B94" t="s">
        <v>479</v>
      </c>
      <c r="C94" t="s">
        <v>40</v>
      </c>
      <c r="E94" s="2" t="s">
        <v>17</v>
      </c>
      <c r="F94">
        <v>624</v>
      </c>
      <c r="G94">
        <v>3</v>
      </c>
      <c r="H94" s="3">
        <v>18.899999999999999</v>
      </c>
      <c r="I94" s="3">
        <v>11.1</v>
      </c>
      <c r="J94" s="3">
        <v>2.4</v>
      </c>
      <c r="K94" s="4">
        <v>3</v>
      </c>
      <c r="L94" s="4">
        <v>59.99</v>
      </c>
    </row>
    <row r="95" spans="1:12" x14ac:dyDescent="0.25">
      <c r="A95">
        <v>41380</v>
      </c>
      <c r="B95" t="s">
        <v>480</v>
      </c>
      <c r="C95" t="s">
        <v>40</v>
      </c>
      <c r="E95" s="2" t="s">
        <v>17</v>
      </c>
      <c r="F95">
        <v>602</v>
      </c>
      <c r="G95">
        <v>2</v>
      </c>
      <c r="H95" s="3">
        <v>18.899999999999999</v>
      </c>
      <c r="I95" s="3">
        <v>11.1</v>
      </c>
      <c r="J95" s="3">
        <v>2.8</v>
      </c>
      <c r="K95" s="4">
        <v>2.4</v>
      </c>
      <c r="L95" s="4">
        <v>59.99</v>
      </c>
    </row>
    <row r="96" spans="1:12" x14ac:dyDescent="0.25">
      <c r="A96">
        <v>41381</v>
      </c>
      <c r="B96" t="s">
        <v>481</v>
      </c>
      <c r="C96" t="s">
        <v>40</v>
      </c>
      <c r="E96" s="2" t="s">
        <v>17</v>
      </c>
      <c r="F96">
        <v>908</v>
      </c>
      <c r="G96">
        <v>4</v>
      </c>
      <c r="H96" s="3">
        <v>18.899999999999999</v>
      </c>
      <c r="I96" s="3">
        <v>14.9</v>
      </c>
      <c r="J96" s="3">
        <v>3.7</v>
      </c>
      <c r="K96" s="4">
        <v>3.85</v>
      </c>
      <c r="L96" s="4">
        <v>89.99</v>
      </c>
    </row>
    <row r="97" spans="1:12" x14ac:dyDescent="0.25">
      <c r="A97">
        <v>41382</v>
      </c>
      <c r="B97" t="s">
        <v>177</v>
      </c>
      <c r="C97" t="s">
        <v>40</v>
      </c>
      <c r="E97" s="2" t="s">
        <v>82</v>
      </c>
      <c r="F97">
        <v>330</v>
      </c>
      <c r="G97">
        <v>3</v>
      </c>
      <c r="H97" s="3">
        <v>15</v>
      </c>
      <c r="I97" s="3">
        <v>10.3</v>
      </c>
      <c r="J97" s="3">
        <v>2.8</v>
      </c>
      <c r="K97" s="4">
        <f>13.6/16</f>
        <v>0.85</v>
      </c>
      <c r="L97" s="4">
        <v>29.99</v>
      </c>
    </row>
    <row r="98" spans="1:12" x14ac:dyDescent="0.25">
      <c r="A98">
        <v>41383</v>
      </c>
      <c r="B98" t="s">
        <v>482</v>
      </c>
      <c r="C98" t="s">
        <v>40</v>
      </c>
      <c r="E98" s="2" t="s">
        <v>9</v>
      </c>
      <c r="F98">
        <v>81</v>
      </c>
      <c r="G98">
        <v>1</v>
      </c>
      <c r="H98" s="3">
        <v>5.6</v>
      </c>
      <c r="I98" s="3">
        <v>4.8</v>
      </c>
      <c r="J98" s="3">
        <v>1.8</v>
      </c>
      <c r="K98" s="4">
        <v>0.22</v>
      </c>
      <c r="L98" s="4">
        <v>9.99</v>
      </c>
    </row>
    <row r="99" spans="1:12" x14ac:dyDescent="0.25">
      <c r="A99">
        <v>41384</v>
      </c>
      <c r="B99" t="s">
        <v>483</v>
      </c>
      <c r="C99" t="s">
        <v>40</v>
      </c>
      <c r="E99" s="2" t="s">
        <v>17</v>
      </c>
      <c r="F99">
        <v>83</v>
      </c>
      <c r="G99">
        <v>1</v>
      </c>
      <c r="H99" s="3">
        <v>7.9</v>
      </c>
      <c r="I99" s="3">
        <v>7.5</v>
      </c>
      <c r="J99" s="3">
        <v>2.8</v>
      </c>
      <c r="K99" s="4">
        <f>4.8/16</f>
        <v>0.3</v>
      </c>
      <c r="L99" s="4">
        <v>7.99</v>
      </c>
    </row>
    <row r="100" spans="1:12" x14ac:dyDescent="0.25">
      <c r="A100">
        <v>41385</v>
      </c>
      <c r="B100" t="s">
        <v>484</v>
      </c>
      <c r="C100" t="s">
        <v>40</v>
      </c>
      <c r="E100" s="2" t="s">
        <v>17</v>
      </c>
      <c r="F100">
        <v>86</v>
      </c>
      <c r="G100">
        <v>1</v>
      </c>
      <c r="H100" s="3">
        <v>7.9</v>
      </c>
      <c r="I100" s="3">
        <v>7.5</v>
      </c>
      <c r="J100" s="3">
        <v>2.8</v>
      </c>
      <c r="K100" s="4">
        <f>4.8/16</f>
        <v>0.3</v>
      </c>
      <c r="L100" s="4">
        <v>7.99</v>
      </c>
    </row>
    <row r="101" spans="1:12" x14ac:dyDescent="0.25">
      <c r="A101">
        <v>41386</v>
      </c>
      <c r="B101" t="s">
        <v>485</v>
      </c>
      <c r="C101" t="s">
        <v>40</v>
      </c>
      <c r="E101" s="2" t="s">
        <v>17</v>
      </c>
      <c r="F101">
        <v>95</v>
      </c>
      <c r="G101">
        <v>1</v>
      </c>
      <c r="H101" s="3">
        <v>7.9</v>
      </c>
      <c r="I101" s="3">
        <v>7.5</v>
      </c>
      <c r="J101" s="3">
        <v>2.8</v>
      </c>
      <c r="K101" s="4">
        <f>5/16</f>
        <v>0.3125</v>
      </c>
      <c r="L101" s="4">
        <v>7.99</v>
      </c>
    </row>
    <row r="102" spans="1:12" x14ac:dyDescent="0.25">
      <c r="A102">
        <v>41387</v>
      </c>
      <c r="B102" t="s">
        <v>486</v>
      </c>
      <c r="C102" t="s">
        <v>40</v>
      </c>
      <c r="E102" s="2" t="s">
        <v>17</v>
      </c>
      <c r="F102">
        <v>93</v>
      </c>
      <c r="G102">
        <v>1</v>
      </c>
      <c r="H102" s="3">
        <v>7.9</v>
      </c>
      <c r="I102" s="3">
        <v>7.5</v>
      </c>
      <c r="J102" s="3">
        <v>2.8</v>
      </c>
      <c r="K102" s="4">
        <f t="shared" ref="K102:K107" si="0">4.8/16</f>
        <v>0.3</v>
      </c>
      <c r="L102" s="4">
        <v>7.99</v>
      </c>
    </row>
    <row r="103" spans="1:12" x14ac:dyDescent="0.25">
      <c r="A103">
        <v>41388</v>
      </c>
      <c r="B103" t="s">
        <v>487</v>
      </c>
      <c r="C103" t="s">
        <v>40</v>
      </c>
      <c r="E103" s="2" t="s">
        <v>17</v>
      </c>
      <c r="F103">
        <v>85</v>
      </c>
      <c r="G103">
        <v>1</v>
      </c>
      <c r="H103" s="3">
        <v>7.9</v>
      </c>
      <c r="I103" s="3">
        <v>7.5</v>
      </c>
      <c r="J103" s="3">
        <v>2.8</v>
      </c>
      <c r="K103" s="4">
        <f t="shared" si="0"/>
        <v>0.3</v>
      </c>
      <c r="L103" s="4">
        <v>7.99</v>
      </c>
    </row>
    <row r="104" spans="1:12" x14ac:dyDescent="0.25">
      <c r="A104">
        <v>41634</v>
      </c>
      <c r="B104" t="s">
        <v>488</v>
      </c>
      <c r="C104" t="s">
        <v>489</v>
      </c>
      <c r="D104" t="s">
        <v>124</v>
      </c>
      <c r="F104">
        <v>113</v>
      </c>
      <c r="G104">
        <v>0</v>
      </c>
      <c r="H104" s="3">
        <v>4.8</v>
      </c>
      <c r="I104" s="3">
        <v>3.6</v>
      </c>
      <c r="J104" s="3">
        <v>3.1</v>
      </c>
      <c r="K104" s="4">
        <f t="shared" si="0"/>
        <v>0.3</v>
      </c>
      <c r="L104" s="4">
        <v>14.99</v>
      </c>
    </row>
    <row r="105" spans="1:12" x14ac:dyDescent="0.25">
      <c r="A105">
        <v>41635</v>
      </c>
      <c r="B105" t="s">
        <v>490</v>
      </c>
      <c r="C105" t="s">
        <v>489</v>
      </c>
      <c r="D105" t="s">
        <v>124</v>
      </c>
      <c r="F105">
        <v>134</v>
      </c>
      <c r="G105">
        <v>0</v>
      </c>
      <c r="H105" s="3">
        <v>4.8</v>
      </c>
      <c r="I105" s="3">
        <v>3.6</v>
      </c>
      <c r="J105" s="3">
        <v>3.1</v>
      </c>
      <c r="K105" s="4">
        <f t="shared" si="0"/>
        <v>0.3</v>
      </c>
      <c r="L105" s="4">
        <v>14.99</v>
      </c>
    </row>
    <row r="106" spans="1:12" x14ac:dyDescent="0.25">
      <c r="A106">
        <v>41636</v>
      </c>
      <c r="B106" t="s">
        <v>491</v>
      </c>
      <c r="C106" t="s">
        <v>489</v>
      </c>
      <c r="D106" t="s">
        <v>124</v>
      </c>
      <c r="F106">
        <v>103</v>
      </c>
      <c r="G106">
        <v>0</v>
      </c>
      <c r="H106" s="3">
        <v>4.8</v>
      </c>
      <c r="I106" s="3">
        <v>3.6</v>
      </c>
      <c r="J106" s="3">
        <v>3.1</v>
      </c>
      <c r="K106" s="4">
        <f t="shared" si="0"/>
        <v>0.3</v>
      </c>
      <c r="L106" s="4">
        <v>9.99</v>
      </c>
    </row>
    <row r="107" spans="1:12" x14ac:dyDescent="0.25">
      <c r="A107">
        <v>41637</v>
      </c>
      <c r="B107" t="s">
        <v>492</v>
      </c>
      <c r="C107" t="s">
        <v>489</v>
      </c>
      <c r="D107" t="s">
        <v>124</v>
      </c>
      <c r="F107">
        <v>137</v>
      </c>
      <c r="G107">
        <v>0</v>
      </c>
      <c r="H107" s="3">
        <v>4.8</v>
      </c>
      <c r="I107" s="3">
        <v>3.6</v>
      </c>
      <c r="J107" s="3">
        <v>3.1</v>
      </c>
      <c r="K107" s="4">
        <f t="shared" si="0"/>
        <v>0.3</v>
      </c>
      <c r="L107" s="4">
        <v>9.99</v>
      </c>
    </row>
    <row r="108" spans="1:12" x14ac:dyDescent="0.25">
      <c r="A108">
        <v>42088</v>
      </c>
      <c r="B108" t="s">
        <v>493</v>
      </c>
      <c r="C108" t="s">
        <v>66</v>
      </c>
      <c r="E108" s="2" t="s">
        <v>9</v>
      </c>
      <c r="F108">
        <v>155</v>
      </c>
      <c r="G108">
        <v>0</v>
      </c>
      <c r="H108" s="3">
        <v>6.2</v>
      </c>
      <c r="I108" s="3">
        <v>5.6</v>
      </c>
      <c r="J108" s="3">
        <v>2.4</v>
      </c>
      <c r="K108" s="4">
        <v>0.35</v>
      </c>
      <c r="L108" s="4">
        <v>9.99</v>
      </c>
    </row>
    <row r="109" spans="1:12" x14ac:dyDescent="0.25">
      <c r="A109">
        <v>42089</v>
      </c>
      <c r="B109" t="s">
        <v>494</v>
      </c>
      <c r="C109" t="s">
        <v>66</v>
      </c>
      <c r="E109" s="2" t="s">
        <v>9</v>
      </c>
      <c r="F109">
        <v>174</v>
      </c>
      <c r="G109">
        <v>0</v>
      </c>
      <c r="H109" s="3">
        <v>10.3</v>
      </c>
      <c r="I109" s="3">
        <v>5.6</v>
      </c>
      <c r="J109" s="3">
        <v>2.4</v>
      </c>
      <c r="K109" s="4">
        <v>0.56999999999999995</v>
      </c>
      <c r="L109" s="4">
        <v>14.99</v>
      </c>
    </row>
    <row r="110" spans="1:12" x14ac:dyDescent="0.25">
      <c r="A110">
        <v>42090</v>
      </c>
      <c r="B110" t="s">
        <v>495</v>
      </c>
      <c r="C110" t="s">
        <v>66</v>
      </c>
      <c r="E110" s="2" t="s">
        <v>9</v>
      </c>
      <c r="F110">
        <v>128</v>
      </c>
      <c r="G110">
        <v>0</v>
      </c>
      <c r="H110" s="3">
        <v>10.3</v>
      </c>
      <c r="I110" s="3">
        <v>5.6</v>
      </c>
      <c r="J110" s="3">
        <v>2.8</v>
      </c>
      <c r="K110" s="4">
        <v>0.68</v>
      </c>
      <c r="L110" s="4">
        <v>19.989999999999998</v>
      </c>
    </row>
    <row r="111" spans="1:12" x14ac:dyDescent="0.25">
      <c r="A111">
        <v>42091</v>
      </c>
      <c r="B111" t="s">
        <v>496</v>
      </c>
      <c r="C111" t="s">
        <v>66</v>
      </c>
      <c r="E111" s="2" t="s">
        <v>9</v>
      </c>
      <c r="F111">
        <v>120</v>
      </c>
      <c r="G111">
        <v>0</v>
      </c>
      <c r="H111" s="3">
        <v>10.3</v>
      </c>
      <c r="I111" s="3">
        <v>5.6</v>
      </c>
      <c r="J111" s="3">
        <v>2.4</v>
      </c>
      <c r="K111" s="4">
        <v>0.64</v>
      </c>
      <c r="L111" s="4">
        <v>19.989999999999998</v>
      </c>
    </row>
    <row r="112" spans="1:12" x14ac:dyDescent="0.25">
      <c r="A112">
        <v>42092</v>
      </c>
      <c r="B112" t="s">
        <v>497</v>
      </c>
      <c r="C112" t="s">
        <v>66</v>
      </c>
      <c r="E112" s="2" t="s">
        <v>9</v>
      </c>
      <c r="F112">
        <v>325</v>
      </c>
      <c r="G112">
        <v>0</v>
      </c>
      <c r="H112" s="3">
        <v>11.1</v>
      </c>
      <c r="I112" s="3">
        <v>10.3</v>
      </c>
      <c r="J112" s="3">
        <v>2.2999999999999998</v>
      </c>
      <c r="K112" s="4">
        <v>0.99</v>
      </c>
      <c r="L112" s="4">
        <v>39.99</v>
      </c>
    </row>
    <row r="113" spans="1:12" x14ac:dyDescent="0.25">
      <c r="A113">
        <v>42093</v>
      </c>
      <c r="B113" t="s">
        <v>498</v>
      </c>
      <c r="C113" t="s">
        <v>66</v>
      </c>
      <c r="E113" s="2" t="s">
        <v>9</v>
      </c>
      <c r="F113">
        <v>579</v>
      </c>
      <c r="G113">
        <v>0</v>
      </c>
      <c r="H113" s="3">
        <v>13.9</v>
      </c>
      <c r="I113" s="3">
        <v>7.5</v>
      </c>
      <c r="J113" s="3">
        <v>3.6</v>
      </c>
      <c r="K113" s="4">
        <v>1.74</v>
      </c>
      <c r="L113" s="4">
        <v>49.99</v>
      </c>
    </row>
    <row r="114" spans="1:12" x14ac:dyDescent="0.25">
      <c r="A114">
        <v>42094</v>
      </c>
      <c r="B114" t="s">
        <v>499</v>
      </c>
      <c r="C114" t="s">
        <v>66</v>
      </c>
      <c r="E114" s="2" t="s">
        <v>9</v>
      </c>
      <c r="F114">
        <v>827</v>
      </c>
      <c r="G114">
        <v>0</v>
      </c>
      <c r="H114" s="3">
        <v>15</v>
      </c>
      <c r="I114" s="3">
        <v>10.3</v>
      </c>
      <c r="J114" s="3">
        <v>2.8</v>
      </c>
      <c r="K114" s="4">
        <v>2.4900000000000002</v>
      </c>
      <c r="L114" s="4">
        <v>79.989999999999995</v>
      </c>
    </row>
    <row r="115" spans="1:12" x14ac:dyDescent="0.25">
      <c r="A115">
        <v>42095</v>
      </c>
      <c r="B115" t="s">
        <v>500</v>
      </c>
      <c r="C115" t="s">
        <v>66</v>
      </c>
      <c r="E115" s="2" t="s">
        <v>9</v>
      </c>
      <c r="F115">
        <v>324</v>
      </c>
      <c r="G115">
        <v>0</v>
      </c>
      <c r="H115" s="3">
        <v>15</v>
      </c>
      <c r="I115" s="3">
        <v>10.3</v>
      </c>
      <c r="J115" s="3">
        <v>2.8</v>
      </c>
      <c r="K115" s="4">
        <v>1.74</v>
      </c>
      <c r="L115" s="4">
        <v>99.99</v>
      </c>
    </row>
    <row r="116" spans="1:12" x14ac:dyDescent="0.25">
      <c r="A116">
        <v>42096</v>
      </c>
      <c r="B116" t="s">
        <v>501</v>
      </c>
      <c r="C116" t="s">
        <v>66</v>
      </c>
      <c r="E116" s="2" t="s">
        <v>9</v>
      </c>
      <c r="F116">
        <v>1580</v>
      </c>
      <c r="G116">
        <v>0</v>
      </c>
      <c r="H116" s="3">
        <v>18.899999999999999</v>
      </c>
      <c r="I116" s="3">
        <v>14.9</v>
      </c>
      <c r="J116" s="3">
        <v>3.7</v>
      </c>
      <c r="K116" s="4">
        <v>4.96</v>
      </c>
      <c r="L116" s="4">
        <v>149.99</v>
      </c>
    </row>
    <row r="117" spans="1:12" x14ac:dyDescent="0.25">
      <c r="A117">
        <v>42097</v>
      </c>
      <c r="B117" t="s">
        <v>502</v>
      </c>
      <c r="C117" t="s">
        <v>66</v>
      </c>
      <c r="E117" s="2" t="s">
        <v>17</v>
      </c>
      <c r="F117">
        <v>920</v>
      </c>
      <c r="G117">
        <v>0</v>
      </c>
      <c r="H117" s="3">
        <v>14.9</v>
      </c>
      <c r="I117" s="3">
        <v>13.9</v>
      </c>
      <c r="J117" s="3">
        <v>3.7</v>
      </c>
      <c r="K117" s="4">
        <v>3.5</v>
      </c>
      <c r="L117" s="4">
        <v>99.99</v>
      </c>
    </row>
    <row r="118" spans="1:12" x14ac:dyDescent="0.25">
      <c r="A118">
        <v>42098</v>
      </c>
      <c r="B118" t="s">
        <v>503</v>
      </c>
      <c r="C118" t="s">
        <v>66</v>
      </c>
      <c r="E118" s="2" t="s">
        <v>17</v>
      </c>
      <c r="F118">
        <v>2493</v>
      </c>
      <c r="G118">
        <v>0</v>
      </c>
      <c r="H118" s="3">
        <v>22.9</v>
      </c>
      <c r="I118" s="3">
        <v>14.9</v>
      </c>
      <c r="J118" s="3">
        <v>4.7</v>
      </c>
      <c r="K118" s="4">
        <v>7.75</v>
      </c>
      <c r="L118" s="4">
        <v>179.99</v>
      </c>
    </row>
    <row r="119" spans="1:12" x14ac:dyDescent="0.25">
      <c r="A119">
        <v>42099</v>
      </c>
      <c r="B119" t="s">
        <v>504</v>
      </c>
      <c r="C119" t="s">
        <v>66</v>
      </c>
      <c r="E119" s="2" t="s">
        <v>17</v>
      </c>
      <c r="F119">
        <v>958</v>
      </c>
      <c r="G119">
        <v>0</v>
      </c>
      <c r="H119" s="3">
        <v>18.899999999999999</v>
      </c>
      <c r="I119" s="3">
        <v>14.9</v>
      </c>
      <c r="J119" s="3">
        <v>4.7</v>
      </c>
      <c r="K119" s="4">
        <v>4.8</v>
      </c>
      <c r="L119" s="4">
        <v>249.99</v>
      </c>
    </row>
    <row r="120" spans="1:12" x14ac:dyDescent="0.25">
      <c r="A120">
        <v>42100</v>
      </c>
      <c r="B120" t="s">
        <v>505</v>
      </c>
      <c r="C120" t="s">
        <v>66</v>
      </c>
      <c r="E120" s="2" t="s">
        <v>20</v>
      </c>
      <c r="F120">
        <v>4108</v>
      </c>
      <c r="G120">
        <v>0</v>
      </c>
      <c r="H120" s="3">
        <v>22.9</v>
      </c>
      <c r="I120" s="3">
        <v>18.899999999999999</v>
      </c>
      <c r="J120" s="3">
        <v>6.7</v>
      </c>
      <c r="K120" s="4">
        <v>14.51</v>
      </c>
      <c r="L120" s="4">
        <v>449.99</v>
      </c>
    </row>
    <row r="121" spans="1:12" x14ac:dyDescent="0.25">
      <c r="A121">
        <v>42110</v>
      </c>
      <c r="B121" t="s">
        <v>506</v>
      </c>
      <c r="C121" t="s">
        <v>66</v>
      </c>
      <c r="E121" s="2" t="s">
        <v>20</v>
      </c>
      <c r="F121">
        <v>2573</v>
      </c>
      <c r="G121">
        <v>0</v>
      </c>
      <c r="H121" s="3">
        <v>22.9</v>
      </c>
      <c r="I121" s="3">
        <v>18.899999999999999</v>
      </c>
      <c r="J121" s="3">
        <v>3.6</v>
      </c>
      <c r="K121" s="4">
        <v>9.35</v>
      </c>
      <c r="L121" s="4">
        <v>199.99</v>
      </c>
    </row>
    <row r="122" spans="1:12" x14ac:dyDescent="0.25">
      <c r="A122">
        <v>43172</v>
      </c>
      <c r="B122" t="s">
        <v>507</v>
      </c>
      <c r="C122" t="s">
        <v>217</v>
      </c>
      <c r="E122" s="2" t="s">
        <v>17</v>
      </c>
      <c r="F122">
        <v>701</v>
      </c>
      <c r="G122">
        <v>7</v>
      </c>
      <c r="H122" s="3">
        <v>14.9</v>
      </c>
      <c r="I122" s="3">
        <v>13.9</v>
      </c>
      <c r="J122" s="3">
        <v>2.8</v>
      </c>
      <c r="K122" s="4">
        <v>2.89</v>
      </c>
      <c r="L122" s="4">
        <v>79.989999999999995</v>
      </c>
    </row>
    <row r="123" spans="1:12" x14ac:dyDescent="0.25">
      <c r="A123">
        <v>60203</v>
      </c>
      <c r="B123" t="s">
        <v>508</v>
      </c>
      <c r="C123" t="s">
        <v>44</v>
      </c>
      <c r="E123" s="2" t="s">
        <v>82</v>
      </c>
      <c r="F123">
        <v>806</v>
      </c>
      <c r="G123">
        <v>11</v>
      </c>
      <c r="H123" s="3">
        <v>18.7</v>
      </c>
      <c r="I123" s="3">
        <v>14.8</v>
      </c>
      <c r="J123" s="3">
        <v>2.6</v>
      </c>
      <c r="K123" s="4">
        <v>3.31</v>
      </c>
      <c r="L123" s="4">
        <v>89.99</v>
      </c>
    </row>
    <row r="124" spans="1:12" x14ac:dyDescent="0.25">
      <c r="A124">
        <v>60206</v>
      </c>
      <c r="B124" t="s">
        <v>509</v>
      </c>
      <c r="C124" t="s">
        <v>44</v>
      </c>
      <c r="D124" t="s">
        <v>510</v>
      </c>
      <c r="E124" s="2" t="s">
        <v>9</v>
      </c>
      <c r="F124">
        <v>54</v>
      </c>
      <c r="G124">
        <v>2</v>
      </c>
      <c r="H124" s="3">
        <v>6.2</v>
      </c>
      <c r="I124" s="3">
        <v>5.5</v>
      </c>
      <c r="J124" s="3">
        <v>2.4</v>
      </c>
      <c r="K124" s="4">
        <v>0.32</v>
      </c>
      <c r="L124" s="4">
        <v>9.99</v>
      </c>
    </row>
    <row r="125" spans="1:12" x14ac:dyDescent="0.25">
      <c r="A125">
        <v>60207</v>
      </c>
      <c r="B125" t="s">
        <v>511</v>
      </c>
      <c r="C125" t="s">
        <v>44</v>
      </c>
      <c r="D125" t="s">
        <v>510</v>
      </c>
      <c r="E125" s="2" t="s">
        <v>9</v>
      </c>
      <c r="F125">
        <v>192</v>
      </c>
      <c r="G125">
        <v>3</v>
      </c>
      <c r="H125" s="3">
        <v>11.1</v>
      </c>
      <c r="I125" s="3">
        <v>10.3</v>
      </c>
      <c r="J125" s="3">
        <v>2.2999999999999998</v>
      </c>
      <c r="K125" s="4">
        <v>0.77</v>
      </c>
      <c r="L125" s="4">
        <v>29.99</v>
      </c>
    </row>
    <row r="126" spans="1:12" x14ac:dyDescent="0.25">
      <c r="A126">
        <v>60208</v>
      </c>
      <c r="B126" t="s">
        <v>512</v>
      </c>
      <c r="C126" t="s">
        <v>44</v>
      </c>
      <c r="D126" t="s">
        <v>510</v>
      </c>
      <c r="E126" s="2" t="s">
        <v>9</v>
      </c>
      <c r="F126">
        <v>218</v>
      </c>
      <c r="G126">
        <v>4</v>
      </c>
      <c r="H126" s="3">
        <v>11.1</v>
      </c>
      <c r="I126" s="3">
        <v>10.3</v>
      </c>
      <c r="J126" s="3">
        <v>2.2000000000000002</v>
      </c>
      <c r="K126" s="4">
        <v>1.05</v>
      </c>
      <c r="L126" s="4">
        <v>39.99</v>
      </c>
    </row>
    <row r="127" spans="1:12" x14ac:dyDescent="0.25">
      <c r="A127">
        <v>60209</v>
      </c>
      <c r="B127" t="s">
        <v>513</v>
      </c>
      <c r="C127" t="s">
        <v>44</v>
      </c>
      <c r="D127" t="s">
        <v>510</v>
      </c>
      <c r="E127" s="2" t="s">
        <v>9</v>
      </c>
      <c r="F127">
        <v>400</v>
      </c>
      <c r="G127">
        <v>4</v>
      </c>
      <c r="H127" s="3">
        <v>18.899999999999999</v>
      </c>
      <c r="I127" s="3">
        <v>11.1</v>
      </c>
      <c r="J127" s="3">
        <v>2.2999999999999998</v>
      </c>
      <c r="K127" s="4">
        <v>1.76</v>
      </c>
      <c r="L127" s="4">
        <v>59.99</v>
      </c>
    </row>
    <row r="128" spans="1:12" x14ac:dyDescent="0.25">
      <c r="A128">
        <v>60210</v>
      </c>
      <c r="B128" t="s">
        <v>514</v>
      </c>
      <c r="C128" t="s">
        <v>44</v>
      </c>
      <c r="D128" t="s">
        <v>510</v>
      </c>
      <c r="E128" s="2" t="s">
        <v>9</v>
      </c>
      <c r="F128">
        <v>529</v>
      </c>
      <c r="G128">
        <v>6</v>
      </c>
      <c r="H128" s="3">
        <v>21.1</v>
      </c>
      <c r="I128" s="3">
        <v>11.1</v>
      </c>
      <c r="J128" s="3">
        <v>2.8</v>
      </c>
      <c r="K128" s="4">
        <v>2.69</v>
      </c>
      <c r="L128" s="4">
        <v>89.99</v>
      </c>
    </row>
    <row r="129" spans="1:12" x14ac:dyDescent="0.25">
      <c r="A129">
        <v>60212</v>
      </c>
      <c r="B129" t="s">
        <v>515</v>
      </c>
      <c r="C129" t="s">
        <v>44</v>
      </c>
      <c r="D129" t="s">
        <v>516</v>
      </c>
      <c r="E129" s="2" t="s">
        <v>9</v>
      </c>
      <c r="F129">
        <v>64</v>
      </c>
      <c r="G129">
        <v>2</v>
      </c>
      <c r="H129" s="3">
        <v>6.2</v>
      </c>
      <c r="I129" s="3">
        <v>5.5</v>
      </c>
      <c r="J129" s="3">
        <v>1.8</v>
      </c>
      <c r="K129" s="4">
        <v>0.28999999999999998</v>
      </c>
      <c r="L129" s="4">
        <v>9.99</v>
      </c>
    </row>
    <row r="130" spans="1:12" x14ac:dyDescent="0.25">
      <c r="A130">
        <v>60213</v>
      </c>
      <c r="B130" t="s">
        <v>517</v>
      </c>
      <c r="C130" t="s">
        <v>44</v>
      </c>
      <c r="D130" t="s">
        <v>516</v>
      </c>
      <c r="E130" s="2" t="s">
        <v>9</v>
      </c>
      <c r="F130">
        <v>97</v>
      </c>
      <c r="G130">
        <v>2</v>
      </c>
      <c r="H130" s="3">
        <v>10.3</v>
      </c>
      <c r="I130" s="3">
        <v>5.5</v>
      </c>
      <c r="J130" s="3">
        <v>2.4</v>
      </c>
      <c r="K130" s="4">
        <v>0.54</v>
      </c>
      <c r="L130" s="4">
        <v>19.989999999999998</v>
      </c>
    </row>
    <row r="131" spans="1:12" x14ac:dyDescent="0.25">
      <c r="A131">
        <v>60214</v>
      </c>
      <c r="B131" t="s">
        <v>518</v>
      </c>
      <c r="C131" t="s">
        <v>44</v>
      </c>
      <c r="D131" t="s">
        <v>516</v>
      </c>
      <c r="E131" s="2" t="s">
        <v>9</v>
      </c>
      <c r="F131">
        <v>327</v>
      </c>
      <c r="G131">
        <v>3</v>
      </c>
      <c r="H131" s="3">
        <v>14.9</v>
      </c>
      <c r="I131" s="3">
        <v>10.3</v>
      </c>
      <c r="J131" s="3">
        <v>2.2000000000000002</v>
      </c>
      <c r="K131" s="4">
        <v>1.34</v>
      </c>
      <c r="L131" s="4">
        <v>39.99</v>
      </c>
    </row>
    <row r="132" spans="1:12" x14ac:dyDescent="0.25">
      <c r="A132">
        <v>60215</v>
      </c>
      <c r="B132" t="s">
        <v>519</v>
      </c>
      <c r="C132" t="s">
        <v>44</v>
      </c>
      <c r="D132" t="s">
        <v>516</v>
      </c>
      <c r="E132" s="2" t="s">
        <v>9</v>
      </c>
      <c r="F132">
        <v>509</v>
      </c>
      <c r="G132">
        <v>4</v>
      </c>
      <c r="H132" s="3">
        <v>14.9</v>
      </c>
      <c r="I132" s="3">
        <v>13.9</v>
      </c>
      <c r="J132" s="3">
        <v>2.8</v>
      </c>
      <c r="K132" s="4">
        <v>2.57</v>
      </c>
      <c r="L132" s="4">
        <v>69.989999999999995</v>
      </c>
    </row>
    <row r="133" spans="1:12" x14ac:dyDescent="0.25">
      <c r="A133">
        <v>60216</v>
      </c>
      <c r="B133" t="s">
        <v>520</v>
      </c>
      <c r="C133" t="s">
        <v>44</v>
      </c>
      <c r="D133" t="s">
        <v>516</v>
      </c>
      <c r="E133" s="2" t="s">
        <v>9</v>
      </c>
      <c r="F133">
        <v>943</v>
      </c>
      <c r="G133">
        <v>7</v>
      </c>
      <c r="H133" s="3">
        <v>18.899999999999999</v>
      </c>
      <c r="I133" s="3">
        <v>14.9</v>
      </c>
      <c r="J133" s="3">
        <v>3.5</v>
      </c>
      <c r="K133" s="4">
        <v>4.0599999999999996</v>
      </c>
      <c r="L133" s="4">
        <v>99.99</v>
      </c>
    </row>
    <row r="134" spans="1:12" x14ac:dyDescent="0.25">
      <c r="A134">
        <v>60217</v>
      </c>
      <c r="B134" t="s">
        <v>521</v>
      </c>
      <c r="C134" t="s">
        <v>44</v>
      </c>
      <c r="D134" t="s">
        <v>516</v>
      </c>
      <c r="E134" s="2" t="s">
        <v>9</v>
      </c>
      <c r="F134">
        <v>363</v>
      </c>
      <c r="G134">
        <v>3</v>
      </c>
      <c r="H134" s="3">
        <v>15</v>
      </c>
      <c r="I134" s="3">
        <v>10.3</v>
      </c>
      <c r="J134" s="3">
        <v>2.8</v>
      </c>
      <c r="K134" s="4">
        <v>1.68</v>
      </c>
      <c r="L134" s="4">
        <v>59.99</v>
      </c>
    </row>
    <row r="135" spans="1:12" x14ac:dyDescent="0.25">
      <c r="A135">
        <v>60218</v>
      </c>
      <c r="B135" t="s">
        <v>522</v>
      </c>
      <c r="C135" t="s">
        <v>44</v>
      </c>
      <c r="E135" s="2" t="s">
        <v>9</v>
      </c>
      <c r="F135">
        <v>75</v>
      </c>
      <c r="G135">
        <v>1</v>
      </c>
      <c r="H135" s="3">
        <v>6.2</v>
      </c>
      <c r="I135" s="3">
        <v>5.5</v>
      </c>
      <c r="J135" s="3">
        <v>2.4</v>
      </c>
      <c r="K135" s="4">
        <v>0.35</v>
      </c>
      <c r="L135" s="4">
        <v>9.99</v>
      </c>
    </row>
    <row r="136" spans="1:12" x14ac:dyDescent="0.25">
      <c r="A136">
        <v>60219</v>
      </c>
      <c r="B136" t="s">
        <v>523</v>
      </c>
      <c r="C136" t="s">
        <v>44</v>
      </c>
      <c r="E136" s="2" t="s">
        <v>9</v>
      </c>
      <c r="F136">
        <v>88</v>
      </c>
      <c r="G136">
        <v>1</v>
      </c>
      <c r="H136" s="3">
        <v>6.2</v>
      </c>
      <c r="I136" s="3">
        <v>5.5</v>
      </c>
      <c r="J136" s="3">
        <v>2.4</v>
      </c>
      <c r="K136" s="4">
        <v>0.34</v>
      </c>
      <c r="L136" s="4">
        <v>9.99</v>
      </c>
    </row>
    <row r="137" spans="1:12" x14ac:dyDescent="0.25">
      <c r="A137">
        <v>60220</v>
      </c>
      <c r="B137" t="s">
        <v>524</v>
      </c>
      <c r="C137" t="s">
        <v>44</v>
      </c>
      <c r="D137" t="s">
        <v>41</v>
      </c>
      <c r="E137" s="2" t="s">
        <v>9</v>
      </c>
      <c r="F137">
        <v>90</v>
      </c>
      <c r="G137">
        <v>2</v>
      </c>
      <c r="H137" s="3">
        <v>10.3</v>
      </c>
      <c r="I137" s="3">
        <v>7.5</v>
      </c>
      <c r="J137" s="3">
        <v>2.4</v>
      </c>
      <c r="K137" s="4">
        <v>0.69</v>
      </c>
      <c r="L137" s="4">
        <v>19.989999999999998</v>
      </c>
    </row>
    <row r="138" spans="1:12" x14ac:dyDescent="0.25">
      <c r="A138">
        <v>60221</v>
      </c>
      <c r="B138" t="s">
        <v>525</v>
      </c>
      <c r="C138" t="s">
        <v>44</v>
      </c>
      <c r="E138" s="2" t="s">
        <v>9</v>
      </c>
      <c r="F138">
        <v>148</v>
      </c>
      <c r="G138">
        <v>2</v>
      </c>
      <c r="H138" s="3">
        <v>10.3</v>
      </c>
      <c r="I138" s="3">
        <v>7.5</v>
      </c>
      <c r="J138" s="3">
        <v>2.4</v>
      </c>
      <c r="K138" s="4">
        <v>0.74</v>
      </c>
      <c r="L138" s="4">
        <v>19.989999999999998</v>
      </c>
    </row>
    <row r="139" spans="1:12" x14ac:dyDescent="0.25">
      <c r="A139">
        <v>60222</v>
      </c>
      <c r="B139" t="s">
        <v>526</v>
      </c>
      <c r="C139" t="s">
        <v>44</v>
      </c>
      <c r="E139" s="2" t="s">
        <v>9</v>
      </c>
      <c r="F139">
        <v>197</v>
      </c>
      <c r="G139">
        <v>2</v>
      </c>
      <c r="H139" s="3">
        <v>10.3</v>
      </c>
      <c r="I139" s="3">
        <v>7.5</v>
      </c>
      <c r="J139" s="3">
        <v>2.4</v>
      </c>
      <c r="K139" s="4">
        <v>0.85</v>
      </c>
      <c r="L139" s="4">
        <v>19.989999999999998</v>
      </c>
    </row>
    <row r="140" spans="1:12" x14ac:dyDescent="0.25">
      <c r="A140">
        <v>60223</v>
      </c>
      <c r="B140" t="s">
        <v>527</v>
      </c>
      <c r="C140" t="s">
        <v>44</v>
      </c>
      <c r="E140" s="2" t="s">
        <v>9</v>
      </c>
      <c r="F140">
        <v>358</v>
      </c>
      <c r="G140">
        <v>3</v>
      </c>
      <c r="H140" s="3">
        <v>13.9</v>
      </c>
      <c r="I140" s="3">
        <v>7.5</v>
      </c>
      <c r="J140" s="3">
        <v>3.5</v>
      </c>
      <c r="K140" s="4">
        <v>1.43</v>
      </c>
      <c r="L140" s="4">
        <v>29.99</v>
      </c>
    </row>
    <row r="141" spans="1:12" x14ac:dyDescent="0.25">
      <c r="A141">
        <v>60224</v>
      </c>
      <c r="B141" t="s">
        <v>528</v>
      </c>
      <c r="C141" t="s">
        <v>44</v>
      </c>
      <c r="D141" t="s">
        <v>387</v>
      </c>
      <c r="E141" s="2" t="s">
        <v>14</v>
      </c>
      <c r="F141">
        <v>84</v>
      </c>
      <c r="G141">
        <v>1</v>
      </c>
      <c r="H141" s="3">
        <v>6.2</v>
      </c>
      <c r="I141" s="3">
        <v>5.5</v>
      </c>
      <c r="J141" s="3">
        <v>2.4</v>
      </c>
      <c r="K141" s="4">
        <v>0.34</v>
      </c>
      <c r="L141" s="4">
        <v>9.99</v>
      </c>
    </row>
    <row r="142" spans="1:12" x14ac:dyDescent="0.25">
      <c r="A142">
        <v>60225</v>
      </c>
      <c r="B142" t="s">
        <v>529</v>
      </c>
      <c r="C142" t="s">
        <v>44</v>
      </c>
      <c r="D142" t="s">
        <v>387</v>
      </c>
      <c r="E142" s="2" t="s">
        <v>14</v>
      </c>
      <c r="F142">
        <v>202</v>
      </c>
      <c r="G142">
        <v>2</v>
      </c>
      <c r="H142" s="3">
        <v>10.3</v>
      </c>
      <c r="I142" s="3">
        <v>7.5</v>
      </c>
      <c r="J142" s="3">
        <v>2.4</v>
      </c>
      <c r="K142" s="4">
        <v>0.8</v>
      </c>
      <c r="L142" s="4">
        <v>29.99</v>
      </c>
    </row>
    <row r="143" spans="1:12" x14ac:dyDescent="0.25">
      <c r="A143">
        <v>60226</v>
      </c>
      <c r="B143" t="s">
        <v>530</v>
      </c>
      <c r="C143" t="s">
        <v>44</v>
      </c>
      <c r="D143" t="s">
        <v>387</v>
      </c>
      <c r="E143" s="2" t="s">
        <v>14</v>
      </c>
      <c r="F143">
        <v>273</v>
      </c>
      <c r="G143">
        <v>2</v>
      </c>
      <c r="H143" s="3">
        <v>11.1</v>
      </c>
      <c r="I143" s="3">
        <v>10.3</v>
      </c>
      <c r="J143" s="3">
        <v>2.9</v>
      </c>
      <c r="K143" s="4">
        <v>1.34</v>
      </c>
      <c r="L143" s="4">
        <v>39.99</v>
      </c>
    </row>
    <row r="144" spans="1:12" x14ac:dyDescent="0.25">
      <c r="A144">
        <v>60227</v>
      </c>
      <c r="B144" t="s">
        <v>531</v>
      </c>
      <c r="C144" t="s">
        <v>44</v>
      </c>
      <c r="D144" t="s">
        <v>387</v>
      </c>
      <c r="E144" s="2" t="s">
        <v>14</v>
      </c>
      <c r="F144">
        <v>412</v>
      </c>
      <c r="G144">
        <v>5</v>
      </c>
      <c r="H144" s="3">
        <v>18.899999999999999</v>
      </c>
      <c r="I144" s="3">
        <v>11.1</v>
      </c>
      <c r="J144" s="3">
        <v>2.2999999999999998</v>
      </c>
      <c r="K144" s="4">
        <v>1.98</v>
      </c>
      <c r="L144" s="4">
        <v>59.99</v>
      </c>
    </row>
    <row r="145" spans="1:12" x14ac:dyDescent="0.25">
      <c r="A145">
        <v>60228</v>
      </c>
      <c r="B145" t="s">
        <v>532</v>
      </c>
      <c r="C145" t="s">
        <v>44</v>
      </c>
      <c r="D145" t="s">
        <v>387</v>
      </c>
      <c r="E145" s="2" t="s">
        <v>14</v>
      </c>
      <c r="F145">
        <v>837</v>
      </c>
      <c r="G145">
        <v>7</v>
      </c>
      <c r="H145" s="3">
        <v>18.899999999999999</v>
      </c>
      <c r="I145" s="3">
        <v>7.5</v>
      </c>
      <c r="J145" s="3">
        <v>3.5</v>
      </c>
      <c r="K145" s="4">
        <v>4.03</v>
      </c>
      <c r="L145" s="4">
        <v>99.99</v>
      </c>
    </row>
    <row r="146" spans="1:12" x14ac:dyDescent="0.25">
      <c r="A146">
        <v>60229</v>
      </c>
      <c r="B146" t="s">
        <v>533</v>
      </c>
      <c r="C146" t="s">
        <v>44</v>
      </c>
      <c r="D146" t="s">
        <v>387</v>
      </c>
      <c r="E146" s="2" t="s">
        <v>14</v>
      </c>
      <c r="F146">
        <v>1055</v>
      </c>
      <c r="G146">
        <v>8</v>
      </c>
      <c r="H146" s="3">
        <v>22.8</v>
      </c>
      <c r="I146" s="3">
        <v>14.8</v>
      </c>
      <c r="J146" s="3">
        <v>3.9</v>
      </c>
      <c r="K146" s="4">
        <v>5.23</v>
      </c>
      <c r="L146" s="4">
        <v>149.99</v>
      </c>
    </row>
    <row r="147" spans="1:12" x14ac:dyDescent="0.25">
      <c r="A147">
        <v>60230</v>
      </c>
      <c r="B147" t="s">
        <v>534</v>
      </c>
      <c r="C147" t="s">
        <v>44</v>
      </c>
      <c r="D147" t="s">
        <v>387</v>
      </c>
      <c r="E147" s="2" t="s">
        <v>14</v>
      </c>
      <c r="F147">
        <v>209</v>
      </c>
      <c r="G147">
        <v>15</v>
      </c>
      <c r="H147" s="3">
        <v>10.3</v>
      </c>
      <c r="I147" s="3">
        <v>7.5</v>
      </c>
      <c r="J147" s="3">
        <v>2.4</v>
      </c>
      <c r="K147" s="4">
        <v>0.34</v>
      </c>
      <c r="L147" s="4">
        <v>39.99</v>
      </c>
    </row>
    <row r="148" spans="1:12" x14ac:dyDescent="0.25">
      <c r="A148">
        <v>60231</v>
      </c>
      <c r="B148" t="s">
        <v>535</v>
      </c>
      <c r="C148" t="s">
        <v>44</v>
      </c>
      <c r="D148" t="s">
        <v>516</v>
      </c>
      <c r="E148" s="2" t="s">
        <v>17</v>
      </c>
      <c r="F148">
        <v>201</v>
      </c>
      <c r="G148">
        <v>2</v>
      </c>
      <c r="H148" s="3">
        <v>10.3</v>
      </c>
      <c r="I148" s="3">
        <v>7.5</v>
      </c>
      <c r="J148" s="3">
        <v>2.8</v>
      </c>
      <c r="K148" s="4">
        <v>0.83</v>
      </c>
      <c r="L148" s="4">
        <v>29.99</v>
      </c>
    </row>
    <row r="149" spans="1:12" x14ac:dyDescent="0.25">
      <c r="A149">
        <v>60232</v>
      </c>
      <c r="B149" t="s">
        <v>536</v>
      </c>
      <c r="C149" t="s">
        <v>44</v>
      </c>
      <c r="D149" t="s">
        <v>41</v>
      </c>
      <c r="E149" s="2" t="s">
        <v>17</v>
      </c>
      <c r="F149">
        <v>234</v>
      </c>
      <c r="G149">
        <v>4</v>
      </c>
      <c r="H149" s="3">
        <v>15</v>
      </c>
      <c r="I149" s="3">
        <v>10.3</v>
      </c>
      <c r="J149" s="3">
        <v>2.2000000000000002</v>
      </c>
      <c r="K149" s="4">
        <v>1.37</v>
      </c>
      <c r="L149" s="4">
        <v>49.99</v>
      </c>
    </row>
    <row r="150" spans="1:12" x14ac:dyDescent="0.25">
      <c r="A150">
        <v>60233</v>
      </c>
      <c r="B150" t="s">
        <v>537</v>
      </c>
      <c r="C150" t="s">
        <v>44</v>
      </c>
      <c r="E150" s="2" t="s">
        <v>17</v>
      </c>
      <c r="F150">
        <v>790</v>
      </c>
      <c r="G150">
        <v>10</v>
      </c>
      <c r="H150" s="3">
        <v>18.899999999999999</v>
      </c>
      <c r="I150" s="3">
        <v>14.9</v>
      </c>
      <c r="J150" s="3">
        <v>2.8</v>
      </c>
      <c r="K150" s="4">
        <v>3.09</v>
      </c>
      <c r="L150" s="4">
        <v>89.99</v>
      </c>
    </row>
    <row r="151" spans="1:12" x14ac:dyDescent="0.25">
      <c r="A151">
        <v>60234</v>
      </c>
      <c r="B151" t="s">
        <v>538</v>
      </c>
      <c r="C151" t="s">
        <v>44</v>
      </c>
      <c r="E151" s="2" t="s">
        <v>17</v>
      </c>
      <c r="F151">
        <v>183</v>
      </c>
      <c r="G151">
        <v>14</v>
      </c>
      <c r="H151" s="3">
        <v>10.3</v>
      </c>
      <c r="I151" s="3">
        <v>7.5</v>
      </c>
      <c r="J151" s="3">
        <v>1.8</v>
      </c>
      <c r="K151" s="4">
        <v>0.61</v>
      </c>
      <c r="L151" s="4">
        <v>39.99</v>
      </c>
    </row>
    <row r="152" spans="1:12" x14ac:dyDescent="0.25">
      <c r="A152">
        <v>60235</v>
      </c>
      <c r="B152" t="s">
        <v>263</v>
      </c>
      <c r="C152" t="s">
        <v>44</v>
      </c>
      <c r="E152" s="2" t="s">
        <v>82</v>
      </c>
      <c r="F152">
        <v>234</v>
      </c>
      <c r="G152">
        <v>8</v>
      </c>
      <c r="H152" s="3">
        <v>14.9</v>
      </c>
      <c r="I152" s="3">
        <v>10.3</v>
      </c>
      <c r="J152" s="3">
        <v>2.8</v>
      </c>
      <c r="K152" s="4">
        <v>0.85</v>
      </c>
      <c r="L152" s="4">
        <v>29.99</v>
      </c>
    </row>
    <row r="153" spans="1:12" x14ac:dyDescent="0.25">
      <c r="A153">
        <v>60239</v>
      </c>
      <c r="B153" t="s">
        <v>539</v>
      </c>
      <c r="C153" t="s">
        <v>44</v>
      </c>
      <c r="D153" t="s">
        <v>510</v>
      </c>
      <c r="E153" s="2" t="s">
        <v>9</v>
      </c>
      <c r="F153">
        <v>92</v>
      </c>
      <c r="G153">
        <v>1</v>
      </c>
      <c r="H153" s="3">
        <v>6.2</v>
      </c>
      <c r="I153" s="3">
        <v>5.5</v>
      </c>
      <c r="J153" s="3">
        <v>1.8</v>
      </c>
      <c r="K153" s="4">
        <v>0.33</v>
      </c>
      <c r="L153" s="4">
        <v>9.99</v>
      </c>
    </row>
    <row r="154" spans="1:12" x14ac:dyDescent="0.25">
      <c r="A154">
        <v>60240</v>
      </c>
      <c r="B154" t="s">
        <v>540</v>
      </c>
      <c r="C154" t="s">
        <v>44</v>
      </c>
      <c r="E154" s="2" t="s">
        <v>9</v>
      </c>
      <c r="F154">
        <v>84</v>
      </c>
      <c r="G154">
        <v>1</v>
      </c>
      <c r="H154" s="3">
        <v>6.2</v>
      </c>
      <c r="I154" s="3">
        <v>5.5</v>
      </c>
      <c r="J154" s="3">
        <v>1.8</v>
      </c>
      <c r="K154" s="4">
        <v>0.33</v>
      </c>
      <c r="L154" s="4">
        <v>9.99</v>
      </c>
    </row>
    <row r="155" spans="1:12" x14ac:dyDescent="0.25">
      <c r="A155">
        <v>70418</v>
      </c>
      <c r="B155" t="s">
        <v>541</v>
      </c>
      <c r="C155" t="s">
        <v>542</v>
      </c>
      <c r="E155" s="2" t="s">
        <v>17</v>
      </c>
      <c r="F155">
        <v>174</v>
      </c>
      <c r="G155">
        <v>3</v>
      </c>
      <c r="H155" s="3">
        <v>10.3</v>
      </c>
      <c r="I155" s="3">
        <v>7.5</v>
      </c>
      <c r="J155" s="3">
        <v>1.8</v>
      </c>
      <c r="K155" s="4">
        <f>10.4/16</f>
        <v>0.65</v>
      </c>
      <c r="L155" s="4">
        <v>19.989999999999998</v>
      </c>
    </row>
    <row r="156" spans="1:12" x14ac:dyDescent="0.25">
      <c r="A156">
        <v>70419</v>
      </c>
      <c r="B156" t="s">
        <v>543</v>
      </c>
      <c r="C156" t="s">
        <v>542</v>
      </c>
      <c r="E156" s="2" t="s">
        <v>17</v>
      </c>
      <c r="F156">
        <v>310</v>
      </c>
      <c r="G156">
        <v>4</v>
      </c>
      <c r="H156" s="3">
        <v>13.9</v>
      </c>
      <c r="I156" s="3">
        <v>7.5</v>
      </c>
      <c r="J156" s="3">
        <v>2.2999999999999998</v>
      </c>
      <c r="K156" s="4">
        <v>1.1000000000000001</v>
      </c>
      <c r="L156" s="4">
        <v>29.99</v>
      </c>
    </row>
    <row r="157" spans="1:12" x14ac:dyDescent="0.25">
      <c r="A157">
        <v>70420</v>
      </c>
      <c r="B157" t="s">
        <v>544</v>
      </c>
      <c r="C157" t="s">
        <v>542</v>
      </c>
      <c r="E157" s="2" t="s">
        <v>17</v>
      </c>
      <c r="F157">
        <v>335</v>
      </c>
      <c r="G157">
        <v>4</v>
      </c>
      <c r="H157" s="3">
        <v>13.9</v>
      </c>
      <c r="I157" s="3">
        <v>7.5</v>
      </c>
      <c r="J157" s="3">
        <v>2.2999999999999998</v>
      </c>
      <c r="K157" s="4">
        <v>1.1000000000000001</v>
      </c>
      <c r="L157" s="4">
        <v>29.99</v>
      </c>
    </row>
    <row r="158" spans="1:12" x14ac:dyDescent="0.25">
      <c r="A158">
        <v>70421</v>
      </c>
      <c r="B158" t="s">
        <v>545</v>
      </c>
      <c r="C158" t="s">
        <v>542</v>
      </c>
      <c r="E158" s="2" t="s">
        <v>17</v>
      </c>
      <c r="F158">
        <v>428</v>
      </c>
      <c r="G158">
        <v>4</v>
      </c>
      <c r="H158" s="3">
        <v>15</v>
      </c>
      <c r="I158" s="3">
        <v>10.3</v>
      </c>
      <c r="J158" s="3">
        <v>2.2000000000000002</v>
      </c>
      <c r="K158" s="4">
        <v>1.35</v>
      </c>
      <c r="L158" s="4">
        <v>39.99</v>
      </c>
    </row>
    <row r="159" spans="1:12" x14ac:dyDescent="0.25">
      <c r="A159">
        <v>70422</v>
      </c>
      <c r="B159" t="s">
        <v>546</v>
      </c>
      <c r="C159" t="s">
        <v>542</v>
      </c>
      <c r="E159" s="2" t="s">
        <v>17</v>
      </c>
      <c r="F159">
        <v>579</v>
      </c>
      <c r="G159">
        <v>5</v>
      </c>
      <c r="H159" s="3">
        <v>18.899999999999999</v>
      </c>
      <c r="I159" s="3">
        <v>11.1</v>
      </c>
      <c r="J159" s="3">
        <v>2.8</v>
      </c>
      <c r="K159" s="4">
        <v>2.95</v>
      </c>
      <c r="L159" s="4">
        <v>49.99</v>
      </c>
    </row>
    <row r="160" spans="1:12" x14ac:dyDescent="0.25">
      <c r="A160">
        <v>70423</v>
      </c>
      <c r="B160" t="s">
        <v>547</v>
      </c>
      <c r="C160" t="s">
        <v>542</v>
      </c>
      <c r="E160" s="2" t="s">
        <v>17</v>
      </c>
      <c r="F160">
        <v>689</v>
      </c>
      <c r="G160">
        <v>5</v>
      </c>
      <c r="H160" s="3">
        <v>21.3</v>
      </c>
      <c r="I160" s="3">
        <v>11.1</v>
      </c>
      <c r="J160" s="3">
        <v>2.2999999999999998</v>
      </c>
      <c r="K160" s="4">
        <v>2.56</v>
      </c>
      <c r="L160" s="4">
        <v>59.99</v>
      </c>
    </row>
    <row r="161" spans="1:12" x14ac:dyDescent="0.25">
      <c r="A161">
        <v>70424</v>
      </c>
      <c r="B161" t="s">
        <v>548</v>
      </c>
      <c r="C161" t="s">
        <v>542</v>
      </c>
      <c r="E161" s="2" t="s">
        <v>17</v>
      </c>
      <c r="F161">
        <v>698</v>
      </c>
      <c r="G161">
        <v>6</v>
      </c>
      <c r="H161" s="3">
        <v>18.899999999999999</v>
      </c>
      <c r="I161" s="3">
        <v>14.9</v>
      </c>
      <c r="J161" s="3">
        <v>2.8</v>
      </c>
      <c r="K161" s="4">
        <v>3.75</v>
      </c>
      <c r="L161" s="4">
        <v>79.989999999999995</v>
      </c>
    </row>
    <row r="162" spans="1:12" x14ac:dyDescent="0.25">
      <c r="A162">
        <v>70425</v>
      </c>
      <c r="B162" t="s">
        <v>549</v>
      </c>
      <c r="C162" t="s">
        <v>542</v>
      </c>
      <c r="E162" s="2" t="s">
        <v>17</v>
      </c>
      <c r="F162">
        <v>1474</v>
      </c>
      <c r="G162">
        <v>8</v>
      </c>
      <c r="H162" s="3">
        <v>22.9</v>
      </c>
      <c r="I162" s="3">
        <v>14.9</v>
      </c>
      <c r="J162" s="3">
        <v>3.4</v>
      </c>
      <c r="K162" s="4">
        <v>5.2</v>
      </c>
      <c r="L162" s="4">
        <v>129.99</v>
      </c>
    </row>
    <row r="163" spans="1:12" x14ac:dyDescent="0.25">
      <c r="A163">
        <v>70659</v>
      </c>
      <c r="B163" t="s">
        <v>550</v>
      </c>
      <c r="C163" t="s">
        <v>51</v>
      </c>
      <c r="D163" t="s">
        <v>551</v>
      </c>
      <c r="E163" s="2" t="s">
        <v>9</v>
      </c>
      <c r="F163">
        <v>97</v>
      </c>
      <c r="G163">
        <v>1</v>
      </c>
      <c r="H163" s="3">
        <v>9.4</v>
      </c>
      <c r="I163" s="3">
        <v>9.1</v>
      </c>
      <c r="J163" s="3">
        <v>2.4</v>
      </c>
      <c r="K163" s="4">
        <v>0.28999999999999998</v>
      </c>
      <c r="L163" s="4">
        <v>9.99</v>
      </c>
    </row>
    <row r="164" spans="1:12" x14ac:dyDescent="0.25">
      <c r="A164">
        <v>70660</v>
      </c>
      <c r="B164" t="s">
        <v>552</v>
      </c>
      <c r="C164" t="s">
        <v>51</v>
      </c>
      <c r="D164" t="s">
        <v>551</v>
      </c>
      <c r="E164" s="2" t="s">
        <v>9</v>
      </c>
      <c r="F164">
        <v>97</v>
      </c>
      <c r="G164">
        <v>1</v>
      </c>
      <c r="H164" s="3">
        <v>9.4</v>
      </c>
      <c r="I164" s="3">
        <v>9.1</v>
      </c>
      <c r="J164" s="3">
        <v>2.4</v>
      </c>
      <c r="K164" s="4">
        <v>0.28999999999999998</v>
      </c>
      <c r="L164" s="4">
        <v>9.99</v>
      </c>
    </row>
    <row r="165" spans="1:12" x14ac:dyDescent="0.25">
      <c r="A165">
        <v>70661</v>
      </c>
      <c r="B165" t="s">
        <v>553</v>
      </c>
      <c r="C165" t="s">
        <v>51</v>
      </c>
      <c r="D165" t="s">
        <v>551</v>
      </c>
      <c r="E165" s="2" t="s">
        <v>9</v>
      </c>
      <c r="F165">
        <v>109</v>
      </c>
      <c r="G165">
        <v>1</v>
      </c>
      <c r="H165" s="3">
        <v>9.4</v>
      </c>
      <c r="I165" s="3">
        <v>9.1</v>
      </c>
      <c r="J165" s="3">
        <v>2.4</v>
      </c>
      <c r="K165" s="4">
        <v>0.28999999999999998</v>
      </c>
      <c r="L165" s="4">
        <v>9.99</v>
      </c>
    </row>
    <row r="166" spans="1:12" x14ac:dyDescent="0.25">
      <c r="A166">
        <v>70662</v>
      </c>
      <c r="B166" t="s">
        <v>554</v>
      </c>
      <c r="C166" t="s">
        <v>51</v>
      </c>
      <c r="D166" t="s">
        <v>551</v>
      </c>
      <c r="E166" s="2" t="s">
        <v>9</v>
      </c>
      <c r="F166">
        <v>117</v>
      </c>
      <c r="G166">
        <v>1</v>
      </c>
      <c r="H166" s="3">
        <v>9.4</v>
      </c>
      <c r="I166" s="3">
        <v>9.1</v>
      </c>
      <c r="J166" s="3">
        <v>2.4</v>
      </c>
      <c r="K166" s="4">
        <v>0.31</v>
      </c>
      <c r="L166" s="4">
        <v>9.99</v>
      </c>
    </row>
    <row r="167" spans="1:12" x14ac:dyDescent="0.25">
      <c r="A167">
        <v>70663</v>
      </c>
      <c r="B167" t="s">
        <v>555</v>
      </c>
      <c r="C167" t="s">
        <v>51</v>
      </c>
      <c r="D167" t="s">
        <v>551</v>
      </c>
      <c r="E167" s="2" t="s">
        <v>9</v>
      </c>
      <c r="F167">
        <v>227</v>
      </c>
      <c r="G167">
        <v>2</v>
      </c>
      <c r="H167" s="3">
        <v>11.4</v>
      </c>
      <c r="I167" s="3">
        <v>9.6</v>
      </c>
      <c r="J167" s="3">
        <v>2.4</v>
      </c>
      <c r="K167" s="4">
        <v>0.51</v>
      </c>
      <c r="L167" s="4">
        <v>19.989999999999998</v>
      </c>
    </row>
    <row r="168" spans="1:12" x14ac:dyDescent="0.25">
      <c r="A168">
        <v>70664</v>
      </c>
      <c r="B168" t="s">
        <v>556</v>
      </c>
      <c r="C168" t="s">
        <v>51</v>
      </c>
      <c r="D168" t="s">
        <v>551</v>
      </c>
      <c r="E168" s="2" t="s">
        <v>9</v>
      </c>
      <c r="F168">
        <v>208</v>
      </c>
      <c r="G168">
        <v>2</v>
      </c>
      <c r="H168" s="3">
        <v>11.4</v>
      </c>
      <c r="I168" s="3">
        <v>9.6</v>
      </c>
      <c r="J168" s="3">
        <v>2.4</v>
      </c>
      <c r="K168" s="4">
        <v>0.51</v>
      </c>
      <c r="L168" s="4">
        <v>19.989999999999998</v>
      </c>
    </row>
    <row r="169" spans="1:12" x14ac:dyDescent="0.25">
      <c r="A169">
        <v>70665</v>
      </c>
      <c r="B169" t="s">
        <v>557</v>
      </c>
      <c r="C169" t="s">
        <v>51</v>
      </c>
      <c r="E169" s="2" t="s">
        <v>9</v>
      </c>
      <c r="F169">
        <v>154</v>
      </c>
      <c r="G169">
        <v>3</v>
      </c>
      <c r="H169" s="3">
        <v>7.5</v>
      </c>
      <c r="I169" s="3">
        <v>5.6</v>
      </c>
      <c r="J169" s="3">
        <v>1.8</v>
      </c>
      <c r="K169" s="4">
        <v>0.35</v>
      </c>
      <c r="L169" s="4">
        <v>14.99</v>
      </c>
    </row>
    <row r="170" spans="1:12" x14ac:dyDescent="0.25">
      <c r="A170">
        <v>70666</v>
      </c>
      <c r="B170" t="s">
        <v>558</v>
      </c>
      <c r="C170" t="s">
        <v>51</v>
      </c>
      <c r="E170" s="2" t="s">
        <v>9</v>
      </c>
      <c r="F170">
        <v>171</v>
      </c>
      <c r="G170">
        <v>3</v>
      </c>
      <c r="H170" s="3">
        <v>8.1</v>
      </c>
      <c r="I170" s="3">
        <v>7.5</v>
      </c>
      <c r="J170" s="3">
        <v>2.4</v>
      </c>
      <c r="K170" s="4">
        <v>0.53</v>
      </c>
      <c r="L170" s="4">
        <v>19.989999999999998</v>
      </c>
    </row>
    <row r="171" spans="1:12" x14ac:dyDescent="0.25">
      <c r="A171">
        <v>70667</v>
      </c>
      <c r="B171" t="s">
        <v>559</v>
      </c>
      <c r="C171" t="s">
        <v>51</v>
      </c>
      <c r="E171" s="2" t="s">
        <v>9</v>
      </c>
      <c r="F171">
        <v>376</v>
      </c>
      <c r="G171">
        <v>4</v>
      </c>
      <c r="H171" s="3">
        <v>13.9</v>
      </c>
      <c r="I171" s="3">
        <v>7.5</v>
      </c>
      <c r="J171" s="3">
        <v>2.8</v>
      </c>
      <c r="K171" s="4">
        <v>1.1200000000000001</v>
      </c>
      <c r="L171" s="4">
        <v>29.99</v>
      </c>
    </row>
    <row r="172" spans="1:12" x14ac:dyDescent="0.25">
      <c r="A172">
        <v>70668</v>
      </c>
      <c r="B172" t="s">
        <v>560</v>
      </c>
      <c r="C172" t="s">
        <v>51</v>
      </c>
      <c r="E172" s="2" t="s">
        <v>9</v>
      </c>
      <c r="F172">
        <v>490</v>
      </c>
      <c r="G172">
        <v>4</v>
      </c>
      <c r="H172" s="3">
        <v>15</v>
      </c>
      <c r="I172" s="3">
        <v>10.3</v>
      </c>
      <c r="J172" s="3">
        <v>2.8</v>
      </c>
      <c r="K172" s="4">
        <v>1.54</v>
      </c>
      <c r="L172" s="4">
        <v>39.99</v>
      </c>
    </row>
    <row r="173" spans="1:12" x14ac:dyDescent="0.25">
      <c r="A173">
        <v>70669</v>
      </c>
      <c r="B173" t="s">
        <v>561</v>
      </c>
      <c r="C173" t="s">
        <v>51</v>
      </c>
      <c r="E173" s="2" t="s">
        <v>9</v>
      </c>
      <c r="F173">
        <v>587</v>
      </c>
      <c r="G173">
        <v>4</v>
      </c>
      <c r="H173" s="3">
        <v>18.899999999999999</v>
      </c>
      <c r="I173" s="3">
        <v>11.1</v>
      </c>
      <c r="J173" s="3">
        <v>2.9</v>
      </c>
      <c r="K173" s="4">
        <v>2.09</v>
      </c>
      <c r="L173" s="4">
        <v>49.99</v>
      </c>
    </row>
    <row r="174" spans="1:12" x14ac:dyDescent="0.25">
      <c r="A174">
        <v>70670</v>
      </c>
      <c r="B174" t="s">
        <v>562</v>
      </c>
      <c r="C174" t="s">
        <v>51</v>
      </c>
      <c r="E174" s="2" t="s">
        <v>9</v>
      </c>
      <c r="F174">
        <v>1070</v>
      </c>
      <c r="G174">
        <v>8</v>
      </c>
      <c r="H174" s="3">
        <v>18.899999999999999</v>
      </c>
      <c r="I174" s="3">
        <v>14.9</v>
      </c>
      <c r="J174" s="3">
        <v>2.8</v>
      </c>
      <c r="K174" s="4">
        <v>3.35</v>
      </c>
      <c r="L174" s="4">
        <v>79.989999999999995</v>
      </c>
    </row>
    <row r="175" spans="1:12" x14ac:dyDescent="0.25">
      <c r="A175">
        <v>70671</v>
      </c>
      <c r="B175" t="s">
        <v>563</v>
      </c>
      <c r="C175" t="s">
        <v>51</v>
      </c>
      <c r="E175" s="2" t="s">
        <v>17</v>
      </c>
      <c r="F175">
        <v>81</v>
      </c>
      <c r="G175">
        <v>2</v>
      </c>
      <c r="H175" s="3">
        <v>6.2</v>
      </c>
      <c r="I175" s="3">
        <v>5.5</v>
      </c>
      <c r="J175" s="3">
        <v>2.4</v>
      </c>
      <c r="K175" s="4">
        <f>3.84/16</f>
        <v>0.24</v>
      </c>
      <c r="L175" s="4">
        <v>14.99</v>
      </c>
    </row>
    <row r="176" spans="1:12" x14ac:dyDescent="0.25">
      <c r="A176">
        <v>70672</v>
      </c>
      <c r="B176" t="s">
        <v>564</v>
      </c>
      <c r="C176" t="s">
        <v>51</v>
      </c>
      <c r="E176" s="2" t="s">
        <v>17</v>
      </c>
      <c r="F176">
        <v>212</v>
      </c>
      <c r="G176">
        <v>3</v>
      </c>
      <c r="H176" s="3">
        <v>10.3</v>
      </c>
      <c r="I176" s="3">
        <v>7.5</v>
      </c>
      <c r="J176" s="3">
        <v>2.4</v>
      </c>
      <c r="K176" s="4">
        <f>10.4/16</f>
        <v>0.65</v>
      </c>
      <c r="L176" s="4">
        <v>19.989999999999998</v>
      </c>
    </row>
    <row r="177" spans="1:12" x14ac:dyDescent="0.25">
      <c r="A177">
        <v>70673</v>
      </c>
      <c r="B177" t="s">
        <v>565</v>
      </c>
      <c r="C177" t="s">
        <v>51</v>
      </c>
      <c r="E177" s="2" t="s">
        <v>17</v>
      </c>
      <c r="F177">
        <v>361</v>
      </c>
      <c r="G177">
        <v>3</v>
      </c>
      <c r="H177" s="3">
        <v>15</v>
      </c>
      <c r="I177" s="3">
        <v>10.3</v>
      </c>
      <c r="J177" s="3">
        <v>2.2000000000000002</v>
      </c>
      <c r="K177" s="4">
        <v>1.35</v>
      </c>
      <c r="L177" s="4">
        <v>29.99</v>
      </c>
    </row>
    <row r="178" spans="1:12" x14ac:dyDescent="0.25">
      <c r="A178">
        <v>70674</v>
      </c>
      <c r="B178" t="s">
        <v>566</v>
      </c>
      <c r="C178" t="s">
        <v>51</v>
      </c>
      <c r="E178" s="2" t="s">
        <v>17</v>
      </c>
      <c r="F178">
        <v>463</v>
      </c>
      <c r="G178">
        <v>4</v>
      </c>
      <c r="H178" s="3">
        <v>11.1</v>
      </c>
      <c r="I178" s="3">
        <v>10.3</v>
      </c>
      <c r="J178" s="3">
        <v>3</v>
      </c>
      <c r="K178" s="4">
        <v>1.54</v>
      </c>
      <c r="L178" s="4">
        <v>39.99</v>
      </c>
    </row>
    <row r="179" spans="1:12" x14ac:dyDescent="0.25">
      <c r="A179">
        <v>70675</v>
      </c>
      <c r="B179" t="s">
        <v>567</v>
      </c>
      <c r="C179" t="s">
        <v>51</v>
      </c>
      <c r="E179" s="2" t="s">
        <v>17</v>
      </c>
      <c r="F179">
        <v>450</v>
      </c>
      <c r="G179">
        <v>5</v>
      </c>
      <c r="H179" s="3">
        <v>15</v>
      </c>
      <c r="I179" s="3">
        <v>10.3</v>
      </c>
      <c r="J179" s="3">
        <v>3.7</v>
      </c>
      <c r="K179" s="4">
        <v>1.8</v>
      </c>
      <c r="L179" s="4">
        <v>49.99</v>
      </c>
    </row>
    <row r="180" spans="1:12" x14ac:dyDescent="0.25">
      <c r="A180">
        <v>70676</v>
      </c>
      <c r="B180" t="s">
        <v>568</v>
      </c>
      <c r="C180" t="s">
        <v>51</v>
      </c>
      <c r="E180" s="2" t="s">
        <v>17</v>
      </c>
      <c r="F180">
        <v>876</v>
      </c>
      <c r="G180">
        <v>6</v>
      </c>
      <c r="H180" s="3">
        <v>14.9</v>
      </c>
      <c r="I180" s="3">
        <v>13.9</v>
      </c>
      <c r="J180" s="3">
        <v>2.8</v>
      </c>
      <c r="K180" s="4">
        <v>3.25</v>
      </c>
      <c r="L180" s="4">
        <v>79.989999999999995</v>
      </c>
    </row>
    <row r="181" spans="1:12" x14ac:dyDescent="0.25">
      <c r="A181">
        <v>70677</v>
      </c>
      <c r="B181" t="s">
        <v>569</v>
      </c>
      <c r="C181" t="s">
        <v>51</v>
      </c>
      <c r="E181" s="2" t="s">
        <v>17</v>
      </c>
      <c r="F181">
        <v>1178</v>
      </c>
      <c r="G181">
        <v>9</v>
      </c>
      <c r="H181" s="3">
        <v>22.9</v>
      </c>
      <c r="I181" s="3">
        <v>14.9</v>
      </c>
      <c r="J181" s="3">
        <v>3.4</v>
      </c>
      <c r="K181" s="4">
        <v>4.5</v>
      </c>
      <c r="L181" s="4">
        <v>129.99</v>
      </c>
    </row>
    <row r="182" spans="1:12" x14ac:dyDescent="0.25">
      <c r="A182">
        <v>70678</v>
      </c>
      <c r="B182" t="s">
        <v>570</v>
      </c>
      <c r="C182" t="s">
        <v>51</v>
      </c>
      <c r="E182" s="2" t="s">
        <v>17</v>
      </c>
      <c r="F182">
        <v>1218</v>
      </c>
      <c r="G182">
        <v>7</v>
      </c>
      <c r="H182" s="3">
        <v>18.899999999999999</v>
      </c>
      <c r="I182" s="3">
        <v>14.9</v>
      </c>
      <c r="J182" s="3">
        <v>3.7</v>
      </c>
      <c r="K182" s="4">
        <v>5.5</v>
      </c>
      <c r="L182" s="4">
        <v>99.99</v>
      </c>
    </row>
    <row r="183" spans="1:12" x14ac:dyDescent="0.25">
      <c r="A183">
        <v>70679</v>
      </c>
      <c r="B183" t="s">
        <v>571</v>
      </c>
      <c r="C183" t="s">
        <v>51</v>
      </c>
      <c r="E183" s="2" t="s">
        <v>9</v>
      </c>
      <c r="F183">
        <v>951</v>
      </c>
      <c r="G183">
        <v>6</v>
      </c>
      <c r="H183" s="3">
        <v>18.899999999999999</v>
      </c>
      <c r="I183" s="3">
        <v>14.9</v>
      </c>
      <c r="J183" s="3">
        <v>2.8</v>
      </c>
      <c r="K183" s="4">
        <v>2.69</v>
      </c>
      <c r="L183" s="4">
        <v>84.99</v>
      </c>
    </row>
    <row r="184" spans="1:12" x14ac:dyDescent="0.25">
      <c r="A184">
        <v>70680</v>
      </c>
      <c r="B184" t="s">
        <v>572</v>
      </c>
      <c r="C184" t="s">
        <v>51</v>
      </c>
      <c r="E184" s="2" t="s">
        <v>9</v>
      </c>
      <c r="F184">
        <v>122</v>
      </c>
      <c r="G184">
        <v>2</v>
      </c>
      <c r="H184" s="3">
        <v>5.6</v>
      </c>
      <c r="I184" s="3">
        <v>4.8</v>
      </c>
      <c r="J184" s="3">
        <v>2.4</v>
      </c>
      <c r="K184" s="4">
        <v>0.28999999999999998</v>
      </c>
      <c r="L184" s="4">
        <v>9.99</v>
      </c>
    </row>
    <row r="185" spans="1:12" x14ac:dyDescent="0.25">
      <c r="A185">
        <v>70681</v>
      </c>
      <c r="B185" t="s">
        <v>573</v>
      </c>
      <c r="C185" t="s">
        <v>51</v>
      </c>
      <c r="D185" t="s">
        <v>551</v>
      </c>
      <c r="E185" s="2" t="s">
        <v>17</v>
      </c>
      <c r="F185">
        <v>70</v>
      </c>
      <c r="G185">
        <v>1</v>
      </c>
      <c r="H185" s="3">
        <v>9.4</v>
      </c>
      <c r="I185" s="3">
        <v>9.1</v>
      </c>
      <c r="J185" s="3">
        <v>2.4</v>
      </c>
      <c r="K185" s="4">
        <f>4.8/16</f>
        <v>0.3</v>
      </c>
      <c r="L185" s="4">
        <v>9.99</v>
      </c>
    </row>
    <row r="186" spans="1:12" x14ac:dyDescent="0.25">
      <c r="A186">
        <v>70682</v>
      </c>
      <c r="B186" t="s">
        <v>574</v>
      </c>
      <c r="C186" t="s">
        <v>51</v>
      </c>
      <c r="D186" t="s">
        <v>551</v>
      </c>
      <c r="E186" s="2" t="s">
        <v>17</v>
      </c>
      <c r="F186">
        <v>72</v>
      </c>
      <c r="G186">
        <v>1</v>
      </c>
      <c r="H186" s="3">
        <v>9.4</v>
      </c>
      <c r="I186" s="3">
        <v>9.1</v>
      </c>
      <c r="J186" s="3">
        <v>2.4</v>
      </c>
      <c r="K186" s="4">
        <f>4.8/16</f>
        <v>0.3</v>
      </c>
      <c r="L186" s="4">
        <v>9.99</v>
      </c>
    </row>
    <row r="187" spans="1:12" x14ac:dyDescent="0.25">
      <c r="A187">
        <v>70683</v>
      </c>
      <c r="B187" t="s">
        <v>575</v>
      </c>
      <c r="C187" t="s">
        <v>51</v>
      </c>
      <c r="D187" t="s">
        <v>551</v>
      </c>
      <c r="E187" s="2" t="s">
        <v>17</v>
      </c>
      <c r="F187">
        <v>63</v>
      </c>
      <c r="G187">
        <v>1</v>
      </c>
      <c r="H187" s="3">
        <v>9.4</v>
      </c>
      <c r="I187" s="3">
        <v>9.1</v>
      </c>
      <c r="J187" s="3">
        <v>2.4</v>
      </c>
      <c r="K187" s="4">
        <f>4/16</f>
        <v>0.25</v>
      </c>
      <c r="L187" s="4">
        <v>9.99</v>
      </c>
    </row>
    <row r="188" spans="1:12" x14ac:dyDescent="0.25">
      <c r="A188">
        <v>70684</v>
      </c>
      <c r="B188" t="s">
        <v>576</v>
      </c>
      <c r="C188" t="s">
        <v>51</v>
      </c>
      <c r="D188" t="s">
        <v>551</v>
      </c>
      <c r="E188" s="2" t="s">
        <v>17</v>
      </c>
      <c r="F188">
        <v>164</v>
      </c>
      <c r="G188">
        <v>2</v>
      </c>
      <c r="H188" s="3">
        <v>11.4</v>
      </c>
      <c r="I188" s="3">
        <v>9.6999999999999993</v>
      </c>
      <c r="J188" s="3">
        <v>2.4</v>
      </c>
      <c r="K188" s="4">
        <f>8.8/16</f>
        <v>0.55000000000000004</v>
      </c>
      <c r="L188" s="4">
        <v>19.989999999999998</v>
      </c>
    </row>
    <row r="189" spans="1:12" x14ac:dyDescent="0.25">
      <c r="A189">
        <v>70820</v>
      </c>
      <c r="B189" t="s">
        <v>577</v>
      </c>
      <c r="C189" t="s">
        <v>489</v>
      </c>
      <c r="E189" s="2" t="s">
        <v>9</v>
      </c>
      <c r="F189">
        <v>482</v>
      </c>
      <c r="G189">
        <v>6</v>
      </c>
      <c r="H189" s="3">
        <v>15</v>
      </c>
      <c r="I189" s="3">
        <v>10.3</v>
      </c>
      <c r="J189" s="3">
        <v>2.8</v>
      </c>
      <c r="K189" s="4">
        <v>1.67</v>
      </c>
      <c r="L189" s="4">
        <v>49.99</v>
      </c>
    </row>
    <row r="190" spans="1:12" x14ac:dyDescent="0.25">
      <c r="A190">
        <v>70821</v>
      </c>
      <c r="B190" t="s">
        <v>578</v>
      </c>
      <c r="C190" t="s">
        <v>489</v>
      </c>
      <c r="D190" t="s">
        <v>41</v>
      </c>
      <c r="E190" s="2" t="s">
        <v>9</v>
      </c>
      <c r="F190">
        <v>117</v>
      </c>
      <c r="G190">
        <v>2</v>
      </c>
      <c r="H190" s="3">
        <v>10.3</v>
      </c>
      <c r="I190" s="3">
        <v>7.5</v>
      </c>
      <c r="J190" s="3">
        <v>2.4</v>
      </c>
      <c r="K190" s="4">
        <v>0.75</v>
      </c>
      <c r="L190" s="4">
        <v>19.989999999999998</v>
      </c>
    </row>
    <row r="191" spans="1:12" x14ac:dyDescent="0.25">
      <c r="A191">
        <v>70822</v>
      </c>
      <c r="B191" t="s">
        <v>579</v>
      </c>
      <c r="C191" t="s">
        <v>489</v>
      </c>
      <c r="E191" s="2" t="s">
        <v>9</v>
      </c>
      <c r="F191">
        <v>76</v>
      </c>
      <c r="G191">
        <v>3</v>
      </c>
      <c r="H191" s="3">
        <v>5.6</v>
      </c>
      <c r="I191" s="3">
        <v>4.8</v>
      </c>
      <c r="J191" s="3">
        <v>1.8</v>
      </c>
      <c r="K191" s="4">
        <v>0.18</v>
      </c>
      <c r="L191" s="4">
        <v>9.99</v>
      </c>
    </row>
    <row r="192" spans="1:12" x14ac:dyDescent="0.25">
      <c r="A192">
        <v>70823</v>
      </c>
      <c r="B192" t="s">
        <v>580</v>
      </c>
      <c r="C192" t="s">
        <v>489</v>
      </c>
      <c r="E192" s="2" t="s">
        <v>9</v>
      </c>
      <c r="F192">
        <v>174</v>
      </c>
      <c r="G192">
        <v>1</v>
      </c>
      <c r="H192" s="3">
        <v>10.3</v>
      </c>
      <c r="I192" s="3">
        <v>5.6</v>
      </c>
      <c r="J192" s="3">
        <v>2.4</v>
      </c>
      <c r="K192" s="4">
        <v>0.55000000000000004</v>
      </c>
      <c r="L192" s="4">
        <v>14.99</v>
      </c>
    </row>
    <row r="193" spans="1:12" x14ac:dyDescent="0.25">
      <c r="A193">
        <v>70824</v>
      </c>
      <c r="B193" t="s">
        <v>581</v>
      </c>
      <c r="C193" t="s">
        <v>489</v>
      </c>
      <c r="E193" s="2" t="s">
        <v>9</v>
      </c>
      <c r="F193">
        <v>115</v>
      </c>
      <c r="G193">
        <v>4</v>
      </c>
      <c r="H193" s="3">
        <v>8.1</v>
      </c>
      <c r="I193" s="3">
        <v>7.5</v>
      </c>
      <c r="J193" s="3">
        <v>1.8</v>
      </c>
      <c r="K193" s="4">
        <v>0.53</v>
      </c>
      <c r="L193" s="4">
        <v>19.989999999999998</v>
      </c>
    </row>
    <row r="194" spans="1:12" x14ac:dyDescent="0.25">
      <c r="A194">
        <v>70825</v>
      </c>
      <c r="B194" t="s">
        <v>582</v>
      </c>
      <c r="C194" t="s">
        <v>489</v>
      </c>
      <c r="E194" s="2" t="s">
        <v>9</v>
      </c>
      <c r="F194">
        <v>455</v>
      </c>
      <c r="G194">
        <v>0</v>
      </c>
      <c r="H194" s="3">
        <v>10.3</v>
      </c>
      <c r="I194" s="3">
        <v>8.6999999999999993</v>
      </c>
      <c r="J194" s="3">
        <v>3.7</v>
      </c>
      <c r="K194" s="4">
        <v>1.85</v>
      </c>
      <c r="L194" s="4">
        <v>39.99</v>
      </c>
    </row>
    <row r="195" spans="1:12" x14ac:dyDescent="0.25">
      <c r="A195">
        <v>70826</v>
      </c>
      <c r="B195" t="s">
        <v>583</v>
      </c>
      <c r="C195" t="s">
        <v>489</v>
      </c>
      <c r="E195" s="2" t="s">
        <v>9</v>
      </c>
      <c r="F195">
        <v>236</v>
      </c>
      <c r="G195">
        <v>2</v>
      </c>
      <c r="H195" s="3">
        <v>13.9</v>
      </c>
      <c r="I195" s="3">
        <v>7.5</v>
      </c>
      <c r="J195" s="3">
        <v>2.2999999999999998</v>
      </c>
      <c r="K195" s="4">
        <v>0.97</v>
      </c>
      <c r="L195" s="4">
        <v>29.99</v>
      </c>
    </row>
    <row r="196" spans="1:12" x14ac:dyDescent="0.25">
      <c r="A196">
        <v>70827</v>
      </c>
      <c r="B196" t="s">
        <v>584</v>
      </c>
      <c r="C196" t="s">
        <v>489</v>
      </c>
      <c r="E196" s="2" t="s">
        <v>9</v>
      </c>
      <c r="F196">
        <v>348</v>
      </c>
      <c r="G196">
        <v>2</v>
      </c>
      <c r="H196" s="3">
        <v>13.9</v>
      </c>
      <c r="I196" s="3">
        <v>7.5</v>
      </c>
      <c r="J196" s="3">
        <v>2.2999999999999998</v>
      </c>
      <c r="K196" s="4">
        <v>0.9</v>
      </c>
      <c r="L196" s="4">
        <v>29.99</v>
      </c>
    </row>
    <row r="197" spans="1:12" x14ac:dyDescent="0.25">
      <c r="A197">
        <v>70828</v>
      </c>
      <c r="B197" t="s">
        <v>585</v>
      </c>
      <c r="C197" t="s">
        <v>489</v>
      </c>
      <c r="E197" s="2" t="s">
        <v>9</v>
      </c>
      <c r="F197">
        <v>1024</v>
      </c>
      <c r="G197">
        <v>4</v>
      </c>
      <c r="H197" s="3">
        <v>21.3</v>
      </c>
      <c r="I197" s="3">
        <v>11.1</v>
      </c>
      <c r="J197" s="3">
        <v>3.1</v>
      </c>
      <c r="K197" s="4">
        <v>3.06</v>
      </c>
      <c r="L197" s="4">
        <v>79.989999999999995</v>
      </c>
    </row>
    <row r="198" spans="1:12" x14ac:dyDescent="0.25">
      <c r="A198">
        <v>70829</v>
      </c>
      <c r="B198" t="s">
        <v>586</v>
      </c>
      <c r="C198" t="s">
        <v>489</v>
      </c>
      <c r="E198" s="2" t="s">
        <v>9</v>
      </c>
      <c r="F198">
        <v>550</v>
      </c>
      <c r="G198">
        <v>4</v>
      </c>
      <c r="H198" s="3">
        <v>15</v>
      </c>
      <c r="I198" s="3">
        <v>10.3</v>
      </c>
      <c r="J198" s="3">
        <v>2.8</v>
      </c>
      <c r="K198" s="4">
        <v>1.72</v>
      </c>
      <c r="L198" s="4">
        <v>49.99</v>
      </c>
    </row>
    <row r="199" spans="1:12" x14ac:dyDescent="0.25">
      <c r="A199">
        <v>70830</v>
      </c>
      <c r="B199" t="s">
        <v>587</v>
      </c>
      <c r="C199" t="s">
        <v>489</v>
      </c>
      <c r="E199" s="2" t="s">
        <v>9</v>
      </c>
      <c r="F199">
        <v>502</v>
      </c>
      <c r="G199">
        <v>3</v>
      </c>
      <c r="H199" s="3">
        <v>18.899999999999999</v>
      </c>
      <c r="I199" s="3">
        <v>11.1</v>
      </c>
      <c r="J199" s="3">
        <v>2.4</v>
      </c>
      <c r="K199" s="4">
        <v>2</v>
      </c>
      <c r="L199" s="4">
        <v>69.989999999999995</v>
      </c>
    </row>
    <row r="200" spans="1:12" x14ac:dyDescent="0.25">
      <c r="A200">
        <v>70831</v>
      </c>
      <c r="B200" t="s">
        <v>588</v>
      </c>
      <c r="C200" t="s">
        <v>489</v>
      </c>
      <c r="E200" s="2" t="s">
        <v>9</v>
      </c>
      <c r="F200">
        <v>706</v>
      </c>
      <c r="G200">
        <v>4</v>
      </c>
      <c r="H200" s="3">
        <v>18.899999999999999</v>
      </c>
      <c r="I200" s="3">
        <v>11.1</v>
      </c>
      <c r="J200" s="3">
        <v>2.4</v>
      </c>
      <c r="K200" s="4">
        <v>2.5099999999999998</v>
      </c>
      <c r="L200" s="4">
        <v>69.989999999999995</v>
      </c>
    </row>
    <row r="201" spans="1:12" x14ac:dyDescent="0.25">
      <c r="A201">
        <v>70832</v>
      </c>
      <c r="B201" t="s">
        <v>589</v>
      </c>
      <c r="C201" t="s">
        <v>489</v>
      </c>
      <c r="E201" s="2" t="s">
        <v>9</v>
      </c>
      <c r="F201">
        <v>125</v>
      </c>
      <c r="G201">
        <v>1</v>
      </c>
      <c r="H201" s="3">
        <v>11.2</v>
      </c>
      <c r="I201" s="3">
        <v>10.3</v>
      </c>
      <c r="J201" s="3">
        <v>2.5</v>
      </c>
      <c r="K201" s="4">
        <v>1.72</v>
      </c>
      <c r="L201" s="4">
        <v>29.99</v>
      </c>
    </row>
    <row r="202" spans="1:12" x14ac:dyDescent="0.25">
      <c r="A202">
        <v>70833</v>
      </c>
      <c r="B202" t="s">
        <v>590</v>
      </c>
      <c r="C202" t="s">
        <v>489</v>
      </c>
      <c r="E202" s="2" t="s">
        <v>9</v>
      </c>
      <c r="F202">
        <v>141</v>
      </c>
      <c r="G202">
        <v>2</v>
      </c>
      <c r="H202" s="3">
        <v>11.2</v>
      </c>
      <c r="I202" s="3">
        <v>10.3</v>
      </c>
      <c r="J202" s="3">
        <v>2.5</v>
      </c>
      <c r="K202" s="4">
        <v>1.68</v>
      </c>
      <c r="L202" s="4">
        <v>29.99</v>
      </c>
    </row>
    <row r="203" spans="1:12" x14ac:dyDescent="0.25">
      <c r="A203">
        <v>70834</v>
      </c>
      <c r="B203" t="s">
        <v>591</v>
      </c>
      <c r="C203" t="s">
        <v>489</v>
      </c>
      <c r="E203" s="2" t="s">
        <v>9</v>
      </c>
      <c r="F203">
        <v>461</v>
      </c>
      <c r="G203">
        <v>2</v>
      </c>
      <c r="H203" s="3">
        <v>15</v>
      </c>
      <c r="I203" s="3">
        <v>10.3</v>
      </c>
      <c r="J203" s="3">
        <v>2.8</v>
      </c>
      <c r="K203" s="4">
        <v>1.52</v>
      </c>
      <c r="L203" s="4">
        <v>59.99</v>
      </c>
    </row>
    <row r="204" spans="1:12" x14ac:dyDescent="0.25">
      <c r="A204">
        <v>70835</v>
      </c>
      <c r="B204" t="s">
        <v>592</v>
      </c>
      <c r="C204" t="s">
        <v>489</v>
      </c>
      <c r="E204" s="2" t="s">
        <v>9</v>
      </c>
      <c r="F204">
        <v>1187</v>
      </c>
      <c r="G204">
        <v>2</v>
      </c>
      <c r="H204" s="3">
        <v>18.899999999999999</v>
      </c>
      <c r="I204" s="3">
        <v>14.9</v>
      </c>
      <c r="J204" s="3">
        <v>3.7</v>
      </c>
      <c r="K204" s="4">
        <v>3.66</v>
      </c>
      <c r="L204" s="4">
        <v>119.99</v>
      </c>
    </row>
    <row r="205" spans="1:12" x14ac:dyDescent="0.25">
      <c r="A205">
        <v>70836</v>
      </c>
      <c r="B205" t="s">
        <v>593</v>
      </c>
      <c r="C205" t="s">
        <v>489</v>
      </c>
      <c r="E205" s="2" t="s">
        <v>9</v>
      </c>
      <c r="F205">
        <v>168</v>
      </c>
      <c r="G205">
        <v>2</v>
      </c>
      <c r="H205" s="3">
        <v>8.1</v>
      </c>
      <c r="I205" s="3">
        <v>7.5</v>
      </c>
      <c r="J205" s="3">
        <v>1.8</v>
      </c>
      <c r="K205" s="4">
        <v>0.53</v>
      </c>
      <c r="L205" s="4">
        <v>19.989999999999998</v>
      </c>
    </row>
    <row r="206" spans="1:12" x14ac:dyDescent="0.25">
      <c r="A206">
        <v>70837</v>
      </c>
      <c r="B206" t="s">
        <v>594</v>
      </c>
      <c r="C206" t="s">
        <v>489</v>
      </c>
      <c r="E206" s="2" t="s">
        <v>54</v>
      </c>
      <c r="F206">
        <v>691</v>
      </c>
      <c r="G206">
        <v>8</v>
      </c>
      <c r="H206" s="3">
        <v>18.899999999999999</v>
      </c>
      <c r="I206" s="3">
        <v>11.1</v>
      </c>
      <c r="J206" s="3">
        <v>2.4</v>
      </c>
      <c r="K206" s="4">
        <v>2.2000000000000002</v>
      </c>
      <c r="L206" s="4">
        <v>69.989999999999995</v>
      </c>
    </row>
    <row r="207" spans="1:12" x14ac:dyDescent="0.25">
      <c r="A207">
        <v>70838</v>
      </c>
      <c r="B207" t="s">
        <v>595</v>
      </c>
      <c r="C207" t="s">
        <v>489</v>
      </c>
      <c r="E207" s="2" t="s">
        <v>54</v>
      </c>
      <c r="F207">
        <v>995</v>
      </c>
      <c r="G207">
        <v>5</v>
      </c>
      <c r="H207" s="3">
        <v>18.899999999999999</v>
      </c>
      <c r="I207" s="3">
        <v>14.9</v>
      </c>
      <c r="J207" s="3">
        <v>2.8</v>
      </c>
      <c r="K207" s="4">
        <v>3.55</v>
      </c>
      <c r="L207" s="4">
        <v>99.99</v>
      </c>
    </row>
    <row r="208" spans="1:12" x14ac:dyDescent="0.25">
      <c r="A208">
        <v>70839</v>
      </c>
      <c r="B208" t="s">
        <v>596</v>
      </c>
      <c r="C208" t="s">
        <v>489</v>
      </c>
      <c r="E208" s="2" t="s">
        <v>54</v>
      </c>
      <c r="F208">
        <v>1826</v>
      </c>
      <c r="G208">
        <v>4</v>
      </c>
      <c r="H208" s="3">
        <v>22.9</v>
      </c>
      <c r="I208" s="3">
        <v>14.9</v>
      </c>
      <c r="J208" s="3">
        <v>4.7</v>
      </c>
      <c r="K208" s="4">
        <v>8.1</v>
      </c>
      <c r="L208" s="4">
        <v>149.99</v>
      </c>
    </row>
    <row r="209" spans="1:12" x14ac:dyDescent="0.25">
      <c r="A209">
        <v>70840</v>
      </c>
      <c r="B209" t="s">
        <v>597</v>
      </c>
      <c r="C209" t="s">
        <v>489</v>
      </c>
      <c r="E209" s="2" t="s">
        <v>97</v>
      </c>
      <c r="F209">
        <v>3178</v>
      </c>
      <c r="G209">
        <v>13</v>
      </c>
      <c r="H209" s="3">
        <v>22.9</v>
      </c>
      <c r="I209" s="3">
        <v>18.899999999999999</v>
      </c>
      <c r="J209" s="3">
        <v>6.7</v>
      </c>
      <c r="K209" s="4">
        <v>14.8</v>
      </c>
      <c r="L209" s="4">
        <v>299.99</v>
      </c>
    </row>
    <row r="210" spans="1:12" x14ac:dyDescent="0.25">
      <c r="A210">
        <v>70841</v>
      </c>
      <c r="B210" t="s">
        <v>598</v>
      </c>
      <c r="C210" t="s">
        <v>489</v>
      </c>
      <c r="E210" s="2" t="s">
        <v>9</v>
      </c>
      <c r="F210">
        <v>68</v>
      </c>
      <c r="G210">
        <v>5</v>
      </c>
      <c r="H210" s="3">
        <v>5.6</v>
      </c>
      <c r="I210" s="3">
        <v>4.8</v>
      </c>
      <c r="J210" s="3">
        <v>1.8</v>
      </c>
      <c r="K210" s="4">
        <v>0.2</v>
      </c>
      <c r="L210" s="4">
        <v>9.99</v>
      </c>
    </row>
    <row r="211" spans="1:12" x14ac:dyDescent="0.25">
      <c r="A211">
        <v>70842</v>
      </c>
      <c r="B211" t="s">
        <v>599</v>
      </c>
      <c r="C211" t="s">
        <v>489</v>
      </c>
      <c r="E211" s="2" t="s">
        <v>54</v>
      </c>
      <c r="F211">
        <v>312</v>
      </c>
      <c r="G211">
        <v>3</v>
      </c>
      <c r="H211" s="3">
        <v>10.3</v>
      </c>
      <c r="I211" s="3">
        <v>7.5</v>
      </c>
      <c r="J211" s="3">
        <v>2.4</v>
      </c>
      <c r="K211" s="4">
        <v>0.77</v>
      </c>
      <c r="L211" s="4">
        <v>29.99</v>
      </c>
    </row>
    <row r="212" spans="1:12" x14ac:dyDescent="0.25">
      <c r="A212">
        <v>70847</v>
      </c>
      <c r="B212" t="s">
        <v>600</v>
      </c>
      <c r="C212" t="s">
        <v>489</v>
      </c>
      <c r="E212" s="2" t="s">
        <v>17</v>
      </c>
      <c r="F212">
        <v>50</v>
      </c>
      <c r="G212">
        <v>4</v>
      </c>
      <c r="H212" s="3">
        <v>5.5</v>
      </c>
      <c r="I212" s="3">
        <v>4.8</v>
      </c>
      <c r="J212" s="3">
        <v>1.8</v>
      </c>
      <c r="K212" s="4">
        <f>3.2/16</f>
        <v>0.2</v>
      </c>
      <c r="L212" s="4">
        <v>9.99</v>
      </c>
    </row>
    <row r="213" spans="1:12" x14ac:dyDescent="0.25">
      <c r="A213">
        <v>70848</v>
      </c>
      <c r="B213" t="s">
        <v>601</v>
      </c>
      <c r="C213" t="s">
        <v>489</v>
      </c>
      <c r="E213" s="2" t="s">
        <v>17</v>
      </c>
      <c r="F213">
        <v>196</v>
      </c>
      <c r="G213">
        <v>2</v>
      </c>
      <c r="H213" s="3">
        <v>8.1</v>
      </c>
      <c r="I213" s="3">
        <v>7.5</v>
      </c>
      <c r="J213" s="3">
        <v>1.8</v>
      </c>
      <c r="K213" s="4">
        <f>7.5/16</f>
        <v>0.46875</v>
      </c>
      <c r="L213" s="4">
        <v>19.989999999999998</v>
      </c>
    </row>
    <row r="214" spans="1:12" x14ac:dyDescent="0.25">
      <c r="A214">
        <v>70849</v>
      </c>
      <c r="B214" t="s">
        <v>602</v>
      </c>
      <c r="C214" t="s">
        <v>489</v>
      </c>
      <c r="E214" s="2" t="s">
        <v>17</v>
      </c>
      <c r="F214">
        <v>405</v>
      </c>
      <c r="G214">
        <v>4</v>
      </c>
      <c r="H214" s="3">
        <v>15</v>
      </c>
      <c r="I214" s="3">
        <v>10.3</v>
      </c>
      <c r="J214" s="3">
        <v>2.2000000000000002</v>
      </c>
      <c r="K214" s="4">
        <v>1.75</v>
      </c>
      <c r="L214" s="4">
        <v>49.99</v>
      </c>
    </row>
    <row r="215" spans="1:12" x14ac:dyDescent="0.25">
      <c r="A215">
        <v>71044</v>
      </c>
      <c r="B215" t="s">
        <v>603</v>
      </c>
      <c r="C215" t="s">
        <v>217</v>
      </c>
      <c r="E215" s="2" t="s">
        <v>82</v>
      </c>
      <c r="F215">
        <v>2925</v>
      </c>
      <c r="G215">
        <v>5</v>
      </c>
      <c r="H215" s="3">
        <v>22.9</v>
      </c>
      <c r="I215" s="3">
        <v>21.3</v>
      </c>
      <c r="J215" s="3">
        <v>5.0999999999999996</v>
      </c>
      <c r="K215" s="4">
        <v>9.4499999999999993</v>
      </c>
      <c r="L215" s="4">
        <v>349.99</v>
      </c>
    </row>
    <row r="216" spans="1:12" x14ac:dyDescent="0.25">
      <c r="A216">
        <v>75223</v>
      </c>
      <c r="B216" t="s">
        <v>604</v>
      </c>
      <c r="C216" t="s">
        <v>190</v>
      </c>
      <c r="D216" t="s">
        <v>299</v>
      </c>
      <c r="E216" s="2" t="s">
        <v>9</v>
      </c>
      <c r="F216">
        <v>62</v>
      </c>
      <c r="G216">
        <v>1</v>
      </c>
      <c r="H216" s="3">
        <v>5.6</v>
      </c>
      <c r="I216" s="3">
        <v>4.8</v>
      </c>
      <c r="J216" s="3">
        <v>1.8</v>
      </c>
      <c r="K216" s="4">
        <v>0.18</v>
      </c>
      <c r="L216" s="4">
        <v>9.99</v>
      </c>
    </row>
    <row r="217" spans="1:12" x14ac:dyDescent="0.25">
      <c r="A217">
        <v>75224</v>
      </c>
      <c r="B217" t="s">
        <v>605</v>
      </c>
      <c r="C217" t="s">
        <v>190</v>
      </c>
      <c r="D217" t="s">
        <v>299</v>
      </c>
      <c r="E217" s="2" t="s">
        <v>9</v>
      </c>
      <c r="F217">
        <v>92</v>
      </c>
      <c r="G217">
        <v>1</v>
      </c>
      <c r="H217" s="3">
        <v>5.6</v>
      </c>
      <c r="I217" s="3">
        <v>4.8</v>
      </c>
      <c r="J217" s="3">
        <v>1.8</v>
      </c>
      <c r="K217" s="4">
        <v>0.22</v>
      </c>
      <c r="L217" s="4">
        <v>9.99</v>
      </c>
    </row>
    <row r="218" spans="1:12" x14ac:dyDescent="0.25">
      <c r="A218">
        <v>75225</v>
      </c>
      <c r="B218" t="s">
        <v>606</v>
      </c>
      <c r="C218" t="s">
        <v>190</v>
      </c>
      <c r="E218" s="2" t="s">
        <v>9</v>
      </c>
      <c r="F218">
        <v>109</v>
      </c>
      <c r="G218">
        <v>4</v>
      </c>
      <c r="H218" s="3">
        <v>7.5</v>
      </c>
      <c r="I218" s="3">
        <v>5.6</v>
      </c>
      <c r="J218" s="3">
        <v>1.8</v>
      </c>
      <c r="K218" s="4">
        <v>0.26</v>
      </c>
      <c r="L218" s="4">
        <v>14.99</v>
      </c>
    </row>
    <row r="219" spans="1:12" x14ac:dyDescent="0.25">
      <c r="A219">
        <v>75226</v>
      </c>
      <c r="B219" t="s">
        <v>607</v>
      </c>
      <c r="C219" t="s">
        <v>190</v>
      </c>
      <c r="E219" s="2" t="s">
        <v>9</v>
      </c>
      <c r="F219">
        <v>118</v>
      </c>
      <c r="G219">
        <v>4</v>
      </c>
      <c r="H219" s="3">
        <v>7.5</v>
      </c>
      <c r="I219" s="3">
        <v>5.6</v>
      </c>
      <c r="J219" s="3">
        <v>1.8</v>
      </c>
      <c r="K219" s="4">
        <v>0.26</v>
      </c>
      <c r="L219" s="4">
        <v>14.99</v>
      </c>
    </row>
    <row r="220" spans="1:12" x14ac:dyDescent="0.25">
      <c r="A220">
        <v>75227</v>
      </c>
      <c r="B220" t="s">
        <v>608</v>
      </c>
      <c r="C220" t="s">
        <v>190</v>
      </c>
      <c r="E220" s="2" t="s">
        <v>9</v>
      </c>
      <c r="F220">
        <v>327</v>
      </c>
      <c r="G220">
        <v>0</v>
      </c>
      <c r="H220" s="3">
        <v>11.1</v>
      </c>
      <c r="I220" s="3">
        <v>10.3</v>
      </c>
      <c r="J220" s="3">
        <v>2.2999999999999998</v>
      </c>
      <c r="K220" s="4">
        <v>1.23</v>
      </c>
      <c r="L220" s="4">
        <v>39.99</v>
      </c>
    </row>
    <row r="221" spans="1:12" x14ac:dyDescent="0.25">
      <c r="A221">
        <v>75228</v>
      </c>
      <c r="B221" t="s">
        <v>609</v>
      </c>
      <c r="C221" t="s">
        <v>190</v>
      </c>
      <c r="D221" t="s">
        <v>299</v>
      </c>
      <c r="E221" s="2" t="s">
        <v>9</v>
      </c>
      <c r="F221">
        <v>177</v>
      </c>
      <c r="G221">
        <v>3</v>
      </c>
      <c r="H221" s="3">
        <v>10.3</v>
      </c>
      <c r="I221" s="3">
        <v>5.6</v>
      </c>
      <c r="J221" s="3">
        <v>1.9</v>
      </c>
      <c r="K221" s="4">
        <v>0.44</v>
      </c>
      <c r="L221" s="4">
        <v>19.989999999999998</v>
      </c>
    </row>
    <row r="222" spans="1:12" x14ac:dyDescent="0.25">
      <c r="A222">
        <v>75229</v>
      </c>
      <c r="B222" t="s">
        <v>610</v>
      </c>
      <c r="C222" t="s">
        <v>190</v>
      </c>
      <c r="E222" s="2" t="s">
        <v>9</v>
      </c>
      <c r="F222">
        <v>329</v>
      </c>
      <c r="G222">
        <v>4</v>
      </c>
      <c r="H222" s="3">
        <v>10.3</v>
      </c>
      <c r="I222" s="3">
        <v>7.5</v>
      </c>
      <c r="J222" s="3">
        <v>2.8</v>
      </c>
      <c r="K222" s="4">
        <v>0.97</v>
      </c>
      <c r="L222" s="4">
        <v>29.99</v>
      </c>
    </row>
    <row r="223" spans="1:12" x14ac:dyDescent="0.25">
      <c r="A223">
        <v>75232</v>
      </c>
      <c r="B223" t="s">
        <v>611</v>
      </c>
      <c r="C223" t="s">
        <v>190</v>
      </c>
      <c r="D223" t="s">
        <v>124</v>
      </c>
      <c r="E223" s="2" t="s">
        <v>20</v>
      </c>
      <c r="F223">
        <v>240</v>
      </c>
      <c r="G223">
        <v>0</v>
      </c>
      <c r="H223" s="3">
        <v>7.5</v>
      </c>
      <c r="I223" s="3">
        <v>5.6</v>
      </c>
      <c r="J223" s="3">
        <v>2.8</v>
      </c>
      <c r="K223" s="4">
        <v>0.56000000000000005</v>
      </c>
      <c r="L223" s="4">
        <v>19.989999999999998</v>
      </c>
    </row>
    <row r="224" spans="1:12" x14ac:dyDescent="0.25">
      <c r="A224">
        <v>75233</v>
      </c>
      <c r="B224" t="s">
        <v>612</v>
      </c>
      <c r="C224" t="s">
        <v>190</v>
      </c>
      <c r="E224" s="2" t="s">
        <v>9</v>
      </c>
      <c r="F224">
        <v>389</v>
      </c>
      <c r="G224">
        <v>4</v>
      </c>
      <c r="H224" s="3">
        <v>11.1</v>
      </c>
      <c r="I224" s="3">
        <v>10.3</v>
      </c>
      <c r="J224" s="3">
        <v>3</v>
      </c>
      <c r="K224" s="4">
        <v>1.43</v>
      </c>
      <c r="L224" s="4">
        <v>49.99</v>
      </c>
    </row>
    <row r="225" spans="1:12" x14ac:dyDescent="0.25">
      <c r="A225">
        <v>75234</v>
      </c>
      <c r="B225" t="s">
        <v>613</v>
      </c>
      <c r="C225" t="s">
        <v>190</v>
      </c>
      <c r="E225" s="2" t="s">
        <v>9</v>
      </c>
      <c r="F225">
        <v>689</v>
      </c>
      <c r="G225">
        <v>5</v>
      </c>
      <c r="H225" s="3">
        <v>14.9</v>
      </c>
      <c r="I225" s="3">
        <v>13.9</v>
      </c>
      <c r="J225" s="3">
        <v>2.8</v>
      </c>
      <c r="K225" s="4">
        <v>2.16</v>
      </c>
      <c r="L225" s="4">
        <v>59.99</v>
      </c>
    </row>
    <row r="226" spans="1:12" x14ac:dyDescent="0.25">
      <c r="A226">
        <v>75235</v>
      </c>
      <c r="B226" t="s">
        <v>614</v>
      </c>
      <c r="C226" t="s">
        <v>190</v>
      </c>
      <c r="D226" t="s">
        <v>41</v>
      </c>
      <c r="E226" s="2" t="s">
        <v>9</v>
      </c>
      <c r="F226">
        <v>132</v>
      </c>
      <c r="G226">
        <v>3</v>
      </c>
      <c r="H226" s="3">
        <v>10.3</v>
      </c>
      <c r="I226" s="3">
        <v>7.5</v>
      </c>
      <c r="J226" s="3">
        <v>2.4</v>
      </c>
      <c r="K226" s="4">
        <v>0.79</v>
      </c>
      <c r="L226" s="4">
        <v>29.99</v>
      </c>
    </row>
    <row r="227" spans="1:12" x14ac:dyDescent="0.25">
      <c r="A227">
        <v>75236</v>
      </c>
      <c r="B227" t="s">
        <v>615</v>
      </c>
      <c r="C227" t="s">
        <v>190</v>
      </c>
      <c r="E227" s="2" t="s">
        <v>54</v>
      </c>
      <c r="F227">
        <v>191</v>
      </c>
      <c r="G227">
        <v>2</v>
      </c>
      <c r="H227" s="3">
        <v>10.3</v>
      </c>
      <c r="I227" s="3">
        <v>5.5</v>
      </c>
      <c r="J227" s="3">
        <v>2.4</v>
      </c>
      <c r="K227" s="4">
        <f>10.1/16</f>
        <v>0.63124999999999998</v>
      </c>
      <c r="L227" s="4">
        <v>19.989999999999998</v>
      </c>
    </row>
    <row r="228" spans="1:12" x14ac:dyDescent="0.25">
      <c r="A228">
        <v>75237</v>
      </c>
      <c r="B228" t="s">
        <v>616</v>
      </c>
      <c r="C228" t="s">
        <v>190</v>
      </c>
      <c r="D228" t="s">
        <v>41</v>
      </c>
      <c r="E228" s="2" t="s">
        <v>9</v>
      </c>
      <c r="F228">
        <v>77</v>
      </c>
      <c r="G228">
        <v>2</v>
      </c>
      <c r="H228" s="3">
        <v>10.3</v>
      </c>
      <c r="I228" s="3">
        <v>5.6</v>
      </c>
      <c r="J228" s="3">
        <v>2.4</v>
      </c>
      <c r="K228" s="4">
        <v>0.56999999999999995</v>
      </c>
      <c r="L228" s="4">
        <v>19.989999999999998</v>
      </c>
    </row>
    <row r="229" spans="1:12" x14ac:dyDescent="0.25">
      <c r="A229">
        <v>75238</v>
      </c>
      <c r="B229" t="s">
        <v>617</v>
      </c>
      <c r="C229" t="s">
        <v>190</v>
      </c>
      <c r="E229" s="2" t="s">
        <v>54</v>
      </c>
      <c r="F229">
        <v>193</v>
      </c>
      <c r="G229">
        <v>2</v>
      </c>
      <c r="H229" s="3">
        <v>10.3</v>
      </c>
      <c r="I229" s="3">
        <v>7.5</v>
      </c>
      <c r="J229" s="3">
        <v>2.4</v>
      </c>
      <c r="K229" s="4">
        <f>11.4/16</f>
        <v>0.71250000000000002</v>
      </c>
      <c r="L229" s="4">
        <v>29.99</v>
      </c>
    </row>
    <row r="230" spans="1:12" x14ac:dyDescent="0.25">
      <c r="A230">
        <v>75239</v>
      </c>
      <c r="B230" t="s">
        <v>618</v>
      </c>
      <c r="C230" t="s">
        <v>190</v>
      </c>
      <c r="E230" s="2" t="s">
        <v>54</v>
      </c>
      <c r="F230">
        <v>235</v>
      </c>
      <c r="G230">
        <v>2</v>
      </c>
      <c r="H230" s="3">
        <v>10.3</v>
      </c>
      <c r="I230" s="3">
        <v>7.5</v>
      </c>
      <c r="J230" s="3">
        <v>2.4</v>
      </c>
      <c r="K230" s="4">
        <f>13/16</f>
        <v>0.8125</v>
      </c>
      <c r="L230" s="4">
        <v>29.99</v>
      </c>
    </row>
    <row r="231" spans="1:12" x14ac:dyDescent="0.25">
      <c r="A231">
        <v>75240</v>
      </c>
      <c r="B231" t="s">
        <v>619</v>
      </c>
      <c r="C231" t="s">
        <v>190</v>
      </c>
      <c r="E231" s="2" t="s">
        <v>54</v>
      </c>
      <c r="F231">
        <v>496</v>
      </c>
      <c r="G231">
        <v>4</v>
      </c>
      <c r="H231" s="3">
        <v>15</v>
      </c>
      <c r="I231" s="3">
        <v>10.3</v>
      </c>
      <c r="J231" s="3">
        <v>2.8</v>
      </c>
      <c r="K231" s="4">
        <v>1.7</v>
      </c>
      <c r="L231" s="4">
        <v>69.989999999999995</v>
      </c>
    </row>
    <row r="232" spans="1:12" x14ac:dyDescent="0.25">
      <c r="A232">
        <v>75241</v>
      </c>
      <c r="B232" t="s">
        <v>620</v>
      </c>
      <c r="C232" t="s">
        <v>190</v>
      </c>
      <c r="E232" s="2" t="s">
        <v>54</v>
      </c>
      <c r="F232">
        <v>504</v>
      </c>
      <c r="G232">
        <v>6</v>
      </c>
      <c r="H232" s="3">
        <v>15</v>
      </c>
      <c r="I232" s="3">
        <v>10.3</v>
      </c>
      <c r="J232" s="3">
        <v>2.8</v>
      </c>
      <c r="K232" s="4">
        <v>1.79</v>
      </c>
      <c r="L232" s="4">
        <v>59.99</v>
      </c>
    </row>
    <row r="233" spans="1:12" x14ac:dyDescent="0.25">
      <c r="A233">
        <v>75242</v>
      </c>
      <c r="B233" t="s">
        <v>621</v>
      </c>
      <c r="C233" t="s">
        <v>190</v>
      </c>
      <c r="E233" s="2" t="s">
        <v>54</v>
      </c>
      <c r="F233">
        <v>396</v>
      </c>
      <c r="G233">
        <v>3</v>
      </c>
      <c r="H233" s="3">
        <v>13.9</v>
      </c>
      <c r="I233" s="3">
        <v>7.5</v>
      </c>
      <c r="J233" s="3">
        <v>2.8</v>
      </c>
      <c r="K233" s="4">
        <v>1.3</v>
      </c>
      <c r="L233" s="4">
        <v>49.99</v>
      </c>
    </row>
    <row r="234" spans="1:12" x14ac:dyDescent="0.25">
      <c r="A234">
        <v>75243</v>
      </c>
      <c r="B234" t="s">
        <v>622</v>
      </c>
      <c r="C234" t="s">
        <v>190</v>
      </c>
      <c r="E234" s="2" t="s">
        <v>54</v>
      </c>
      <c r="F234">
        <v>1007</v>
      </c>
      <c r="G234">
        <v>6</v>
      </c>
      <c r="H234" s="3">
        <v>18.899999999999999</v>
      </c>
      <c r="I234" s="3">
        <v>14.9</v>
      </c>
      <c r="J234" s="3">
        <v>2.8</v>
      </c>
      <c r="K234" s="4">
        <v>4.5999999999999996</v>
      </c>
      <c r="L234" s="4">
        <v>119.99</v>
      </c>
    </row>
    <row r="235" spans="1:12" x14ac:dyDescent="0.25">
      <c r="A235">
        <v>75244</v>
      </c>
      <c r="B235" t="s">
        <v>623</v>
      </c>
      <c r="C235" t="s">
        <v>190</v>
      </c>
      <c r="E235" s="2" t="s">
        <v>122</v>
      </c>
      <c r="F235">
        <v>1768</v>
      </c>
      <c r="G235">
        <v>6</v>
      </c>
      <c r="H235" s="3">
        <v>22.9</v>
      </c>
      <c r="I235" s="3">
        <v>14.9</v>
      </c>
      <c r="J235" s="3">
        <v>4.0999999999999996</v>
      </c>
      <c r="K235" s="4">
        <v>5.9</v>
      </c>
      <c r="L235" s="4">
        <v>199.99</v>
      </c>
    </row>
    <row r="236" spans="1:12" x14ac:dyDescent="0.25">
      <c r="A236">
        <v>75245</v>
      </c>
      <c r="B236" t="s">
        <v>318</v>
      </c>
      <c r="C236" t="s">
        <v>190</v>
      </c>
      <c r="E236" s="2" t="s">
        <v>82</v>
      </c>
      <c r="F236">
        <v>280</v>
      </c>
      <c r="G236">
        <v>9</v>
      </c>
      <c r="H236" s="3">
        <v>15</v>
      </c>
      <c r="I236" s="3">
        <v>10.3</v>
      </c>
      <c r="J236" s="3">
        <v>2.8</v>
      </c>
      <c r="K236" s="4">
        <f>14.1/16</f>
        <v>0.88124999999999998</v>
      </c>
      <c r="L236" s="4">
        <v>39.99</v>
      </c>
    </row>
    <row r="237" spans="1:12" x14ac:dyDescent="0.25">
      <c r="A237">
        <v>75246</v>
      </c>
      <c r="B237" t="s">
        <v>624</v>
      </c>
      <c r="C237" t="s">
        <v>190</v>
      </c>
      <c r="E237" s="2" t="s">
        <v>20</v>
      </c>
      <c r="F237">
        <v>159</v>
      </c>
      <c r="G237">
        <v>2</v>
      </c>
      <c r="H237" s="3">
        <v>10.3</v>
      </c>
      <c r="I237" s="3">
        <v>5.6</v>
      </c>
      <c r="J237" s="3">
        <v>2.4</v>
      </c>
      <c r="K237" s="4">
        <f>8.8/16</f>
        <v>0.55000000000000004</v>
      </c>
      <c r="L237" s="4">
        <v>19.989999999999998</v>
      </c>
    </row>
    <row r="238" spans="1:12" x14ac:dyDescent="0.25">
      <c r="A238">
        <v>75247</v>
      </c>
      <c r="B238" t="s">
        <v>625</v>
      </c>
      <c r="C238" t="s">
        <v>190</v>
      </c>
      <c r="D238" t="s">
        <v>41</v>
      </c>
      <c r="E238" s="2" t="s">
        <v>9</v>
      </c>
      <c r="F238">
        <v>62</v>
      </c>
      <c r="G238">
        <v>2</v>
      </c>
      <c r="H238" s="3">
        <v>7.5</v>
      </c>
      <c r="I238" s="3">
        <v>5.6</v>
      </c>
      <c r="J238" s="3">
        <v>2.4</v>
      </c>
      <c r="K238" s="4">
        <v>0.4</v>
      </c>
      <c r="L238" s="4">
        <v>14.99</v>
      </c>
    </row>
    <row r="239" spans="1:12" x14ac:dyDescent="0.25">
      <c r="A239">
        <v>75248</v>
      </c>
      <c r="B239" t="s">
        <v>626</v>
      </c>
      <c r="C239" t="s">
        <v>190</v>
      </c>
      <c r="E239" s="2" t="s">
        <v>20</v>
      </c>
      <c r="F239">
        <v>269</v>
      </c>
      <c r="G239">
        <v>2</v>
      </c>
      <c r="H239" s="3">
        <v>10.3</v>
      </c>
      <c r="I239" s="3">
        <v>7.5</v>
      </c>
      <c r="J239" s="3">
        <v>2.8</v>
      </c>
      <c r="K239" s="4">
        <f>15.4/16</f>
        <v>0.96250000000000002</v>
      </c>
      <c r="L239" s="4">
        <v>29.99</v>
      </c>
    </row>
    <row r="240" spans="1:12" x14ac:dyDescent="0.25">
      <c r="A240">
        <v>75249</v>
      </c>
      <c r="B240" t="s">
        <v>627</v>
      </c>
      <c r="C240" t="s">
        <v>190</v>
      </c>
      <c r="E240" s="2" t="s">
        <v>20</v>
      </c>
      <c r="F240">
        <v>578</v>
      </c>
      <c r="G240">
        <v>5</v>
      </c>
      <c r="H240" s="3">
        <v>15</v>
      </c>
      <c r="I240" s="3">
        <v>10.3</v>
      </c>
      <c r="J240" s="3">
        <v>2.2000000000000002</v>
      </c>
      <c r="K240" s="4">
        <v>1.68</v>
      </c>
      <c r="L240" s="4">
        <v>69.989999999999995</v>
      </c>
    </row>
    <row r="241" spans="1:12" x14ac:dyDescent="0.25">
      <c r="A241">
        <v>75250</v>
      </c>
      <c r="B241" t="s">
        <v>628</v>
      </c>
      <c r="C241" t="s">
        <v>190</v>
      </c>
      <c r="E241" s="2" t="s">
        <v>20</v>
      </c>
      <c r="F241">
        <v>373</v>
      </c>
      <c r="G241">
        <v>4</v>
      </c>
      <c r="H241" s="3">
        <v>11.1</v>
      </c>
      <c r="I241" s="3">
        <v>10.3</v>
      </c>
      <c r="J241" s="3">
        <v>2.2999999999999998</v>
      </c>
      <c r="K241" s="4">
        <v>1.05</v>
      </c>
      <c r="L241" s="4">
        <v>39.99</v>
      </c>
    </row>
    <row r="242" spans="1:12" x14ac:dyDescent="0.25">
      <c r="A242">
        <v>75251</v>
      </c>
      <c r="B242" t="s">
        <v>629</v>
      </c>
      <c r="C242" t="s">
        <v>190</v>
      </c>
      <c r="E242" s="2" t="s">
        <v>9</v>
      </c>
      <c r="F242">
        <v>1060</v>
      </c>
      <c r="G242">
        <v>6</v>
      </c>
      <c r="H242" s="3">
        <v>18.899999999999999</v>
      </c>
      <c r="I242" s="3">
        <v>14.9</v>
      </c>
      <c r="J242" s="3">
        <v>3.7</v>
      </c>
      <c r="K242" s="4">
        <v>5.85</v>
      </c>
      <c r="L242" s="4">
        <v>129.99</v>
      </c>
    </row>
    <row r="243" spans="1:12" x14ac:dyDescent="0.25">
      <c r="A243">
        <v>75252</v>
      </c>
      <c r="B243" t="s">
        <v>630</v>
      </c>
      <c r="C243" t="s">
        <v>190</v>
      </c>
      <c r="D243" t="s">
        <v>296</v>
      </c>
      <c r="E243" s="2" t="s">
        <v>20</v>
      </c>
      <c r="F243">
        <v>4784</v>
      </c>
      <c r="G243">
        <v>2</v>
      </c>
      <c r="K243" s="4">
        <v>27.7</v>
      </c>
      <c r="L243" s="4">
        <v>699.99</v>
      </c>
    </row>
    <row r="244" spans="1:12" x14ac:dyDescent="0.25">
      <c r="A244">
        <v>75253</v>
      </c>
      <c r="B244" t="s">
        <v>631</v>
      </c>
      <c r="C244" t="s">
        <v>190</v>
      </c>
      <c r="E244" s="2" t="s">
        <v>14</v>
      </c>
      <c r="F244">
        <v>1177</v>
      </c>
      <c r="G244">
        <v>0</v>
      </c>
      <c r="H244" s="3">
        <v>21.3</v>
      </c>
      <c r="I244" s="3">
        <v>11.1</v>
      </c>
      <c r="J244" s="3">
        <v>3.6</v>
      </c>
      <c r="K244" s="4">
        <v>4.8</v>
      </c>
      <c r="L244" s="4">
        <v>199.99</v>
      </c>
    </row>
    <row r="245" spans="1:12" x14ac:dyDescent="0.25">
      <c r="A245">
        <v>75254</v>
      </c>
      <c r="B245" t="s">
        <v>632</v>
      </c>
      <c r="C245" t="s">
        <v>190</v>
      </c>
      <c r="E245" s="2" t="s">
        <v>20</v>
      </c>
      <c r="F245">
        <v>540</v>
      </c>
      <c r="G245">
        <v>4</v>
      </c>
      <c r="H245" s="3">
        <v>15</v>
      </c>
      <c r="I245" s="3">
        <v>10.3</v>
      </c>
      <c r="J245" s="3">
        <v>2.8</v>
      </c>
      <c r="K245" s="4">
        <v>1.7</v>
      </c>
      <c r="L245" s="4">
        <v>49.99</v>
      </c>
    </row>
    <row r="246" spans="1:12" x14ac:dyDescent="0.25">
      <c r="A246">
        <v>75255</v>
      </c>
      <c r="B246" t="s">
        <v>633</v>
      </c>
      <c r="C246" t="s">
        <v>190</v>
      </c>
      <c r="E246" s="2" t="s">
        <v>20</v>
      </c>
      <c r="F246">
        <v>1771</v>
      </c>
      <c r="G246">
        <v>1</v>
      </c>
      <c r="H246" s="3">
        <v>14.9</v>
      </c>
      <c r="I246" s="3">
        <v>13.9</v>
      </c>
      <c r="J246" s="3">
        <v>4.7</v>
      </c>
      <c r="K246" s="4">
        <v>4.8</v>
      </c>
      <c r="L246" s="4">
        <v>99.99</v>
      </c>
    </row>
    <row r="247" spans="1:12" x14ac:dyDescent="0.25">
      <c r="A247">
        <v>75256</v>
      </c>
      <c r="B247" t="s">
        <v>634</v>
      </c>
      <c r="C247" t="s">
        <v>190</v>
      </c>
      <c r="E247" s="2" t="s">
        <v>20</v>
      </c>
      <c r="F247">
        <v>1005</v>
      </c>
      <c r="G247">
        <v>6</v>
      </c>
      <c r="H247" s="3">
        <v>18.899999999999999</v>
      </c>
      <c r="I247" s="3">
        <v>14.9</v>
      </c>
      <c r="J247" s="3">
        <v>3.7</v>
      </c>
      <c r="K247" s="4">
        <v>3.7</v>
      </c>
      <c r="L247" s="4">
        <v>129.99</v>
      </c>
    </row>
    <row r="248" spans="1:12" x14ac:dyDescent="0.25">
      <c r="A248">
        <v>75257</v>
      </c>
      <c r="B248" t="s">
        <v>635</v>
      </c>
      <c r="C248" t="s">
        <v>190</v>
      </c>
      <c r="E248" s="2" t="s">
        <v>20</v>
      </c>
      <c r="F248">
        <v>1351</v>
      </c>
      <c r="G248">
        <v>7</v>
      </c>
      <c r="H248" s="3">
        <v>22.9</v>
      </c>
      <c r="I248" s="3">
        <v>14.9</v>
      </c>
      <c r="J248" s="3">
        <v>3.4</v>
      </c>
      <c r="K248" s="4">
        <v>6.5</v>
      </c>
      <c r="L248" s="4">
        <v>159.99</v>
      </c>
    </row>
    <row r="249" spans="1:12" x14ac:dyDescent="0.25">
      <c r="A249">
        <v>75258</v>
      </c>
      <c r="B249" t="s">
        <v>636</v>
      </c>
      <c r="C249" t="s">
        <v>190</v>
      </c>
      <c r="E249" s="2" t="s">
        <v>54</v>
      </c>
      <c r="F249">
        <v>279</v>
      </c>
      <c r="G249">
        <v>3</v>
      </c>
      <c r="H249" s="3">
        <v>10.3</v>
      </c>
      <c r="I249" s="3">
        <v>7.5</v>
      </c>
      <c r="J249" s="3">
        <v>2.4</v>
      </c>
      <c r="K249" s="4">
        <f>12.8/16</f>
        <v>0.8</v>
      </c>
      <c r="L249" s="4">
        <v>29.99</v>
      </c>
    </row>
    <row r="250" spans="1:12" x14ac:dyDescent="0.25">
      <c r="A250">
        <v>75259</v>
      </c>
      <c r="B250" t="s">
        <v>637</v>
      </c>
      <c r="C250" t="s">
        <v>190</v>
      </c>
      <c r="E250" s="2" t="s">
        <v>54</v>
      </c>
      <c r="F250">
        <v>309</v>
      </c>
      <c r="G250">
        <v>4</v>
      </c>
      <c r="H250" s="3">
        <v>13.9</v>
      </c>
      <c r="I250" s="3">
        <v>7.5</v>
      </c>
      <c r="J250" s="3">
        <v>2.2999999999999998</v>
      </c>
      <c r="K250" s="4">
        <v>1.1000000000000001</v>
      </c>
      <c r="L250" s="4">
        <v>39.99</v>
      </c>
    </row>
    <row r="251" spans="1:12" x14ac:dyDescent="0.25">
      <c r="A251">
        <v>75261</v>
      </c>
      <c r="B251" t="s">
        <v>638</v>
      </c>
      <c r="C251" t="s">
        <v>190</v>
      </c>
      <c r="E251" s="2" t="s">
        <v>54</v>
      </c>
      <c r="F251">
        <v>250</v>
      </c>
      <c r="G251">
        <v>5</v>
      </c>
      <c r="H251" s="3">
        <v>10.3</v>
      </c>
      <c r="I251" s="3">
        <v>7.5</v>
      </c>
      <c r="J251" s="3">
        <v>1.8</v>
      </c>
      <c r="K251" s="4">
        <f>11.4/16</f>
        <v>0.71250000000000002</v>
      </c>
      <c r="L251" s="4">
        <v>29.99</v>
      </c>
    </row>
    <row r="252" spans="1:12" x14ac:dyDescent="0.25">
      <c r="A252">
        <v>75262</v>
      </c>
      <c r="B252" t="s">
        <v>639</v>
      </c>
      <c r="C252" t="s">
        <v>190</v>
      </c>
      <c r="E252" s="2" t="s">
        <v>54</v>
      </c>
      <c r="F252">
        <v>125</v>
      </c>
      <c r="G252">
        <v>5</v>
      </c>
      <c r="H252" s="3">
        <v>10.3</v>
      </c>
      <c r="I252" s="3">
        <v>5.6</v>
      </c>
      <c r="J252" s="3">
        <v>1.8</v>
      </c>
      <c r="K252" s="4">
        <f>13.6/16</f>
        <v>0.85</v>
      </c>
      <c r="L252" s="4">
        <v>19.989999999999998</v>
      </c>
    </row>
    <row r="253" spans="1:12" x14ac:dyDescent="0.25">
      <c r="A253">
        <v>75810</v>
      </c>
      <c r="B253" t="s">
        <v>640</v>
      </c>
      <c r="C253" t="s">
        <v>641</v>
      </c>
      <c r="E253" s="2" t="s">
        <v>14</v>
      </c>
      <c r="F253">
        <v>2287</v>
      </c>
      <c r="G253">
        <v>8</v>
      </c>
      <c r="H253" s="3">
        <v>22.9</v>
      </c>
      <c r="I253" s="3">
        <v>18.899999999999999</v>
      </c>
      <c r="J253" s="3">
        <v>3.6</v>
      </c>
      <c r="K253" s="4">
        <v>7.3</v>
      </c>
      <c r="L253" s="4">
        <v>199.99</v>
      </c>
    </row>
    <row r="254" spans="1:12" x14ac:dyDescent="0.25">
      <c r="A254">
        <v>75890</v>
      </c>
      <c r="B254" t="s">
        <v>642</v>
      </c>
      <c r="C254" t="s">
        <v>334</v>
      </c>
      <c r="E254" s="2" t="s">
        <v>9</v>
      </c>
      <c r="F254">
        <v>198</v>
      </c>
      <c r="G254">
        <v>1</v>
      </c>
      <c r="H254" s="3">
        <v>7.5</v>
      </c>
      <c r="I254" s="3">
        <v>5.6</v>
      </c>
      <c r="J254" s="3">
        <v>2.4</v>
      </c>
      <c r="K254" s="4">
        <v>0.48</v>
      </c>
      <c r="L254" s="4">
        <v>14.99</v>
      </c>
    </row>
    <row r="255" spans="1:12" x14ac:dyDescent="0.25">
      <c r="A255">
        <v>75891</v>
      </c>
      <c r="B255" t="s">
        <v>643</v>
      </c>
      <c r="C255" t="s">
        <v>334</v>
      </c>
      <c r="E255" s="2" t="s">
        <v>9</v>
      </c>
      <c r="F255">
        <v>198</v>
      </c>
      <c r="G255">
        <v>1</v>
      </c>
      <c r="H255" s="3">
        <v>7.5</v>
      </c>
      <c r="I255" s="3">
        <v>5.6</v>
      </c>
      <c r="J255" s="3">
        <v>2.4</v>
      </c>
      <c r="K255" s="4">
        <v>0.51</v>
      </c>
      <c r="L255" s="4">
        <v>14.99</v>
      </c>
    </row>
    <row r="256" spans="1:12" x14ac:dyDescent="0.25">
      <c r="A256">
        <v>75892</v>
      </c>
      <c r="B256" t="s">
        <v>644</v>
      </c>
      <c r="C256" t="s">
        <v>334</v>
      </c>
      <c r="E256" s="2" t="s">
        <v>9</v>
      </c>
      <c r="F256">
        <v>219</v>
      </c>
      <c r="G256">
        <v>1</v>
      </c>
      <c r="H256" s="3">
        <v>7.5</v>
      </c>
      <c r="I256" s="3">
        <v>5.6</v>
      </c>
      <c r="J256" s="3">
        <v>2.4</v>
      </c>
      <c r="K256" s="4">
        <v>0.55000000000000004</v>
      </c>
      <c r="L256" s="4">
        <v>14.99</v>
      </c>
    </row>
    <row r="257" spans="1:12" x14ac:dyDescent="0.25">
      <c r="A257">
        <v>75893</v>
      </c>
      <c r="B257" t="s">
        <v>645</v>
      </c>
      <c r="C257" t="s">
        <v>334</v>
      </c>
      <c r="E257" s="2" t="s">
        <v>9</v>
      </c>
      <c r="F257">
        <v>478</v>
      </c>
      <c r="G257">
        <v>3</v>
      </c>
      <c r="H257" s="3">
        <v>13.9</v>
      </c>
      <c r="I257" s="3">
        <v>7.5</v>
      </c>
      <c r="J257" s="3">
        <v>2.2000000000000002</v>
      </c>
      <c r="K257" s="4">
        <v>1.19</v>
      </c>
      <c r="L257" s="4">
        <v>29.99</v>
      </c>
    </row>
    <row r="258" spans="1:12" x14ac:dyDescent="0.25">
      <c r="A258">
        <v>75894</v>
      </c>
      <c r="B258" t="s">
        <v>646</v>
      </c>
      <c r="C258" t="s">
        <v>334</v>
      </c>
      <c r="E258" s="2" t="s">
        <v>9</v>
      </c>
      <c r="F258">
        <v>481</v>
      </c>
      <c r="G258">
        <v>4</v>
      </c>
      <c r="H258" s="3">
        <v>15</v>
      </c>
      <c r="I258" s="3">
        <v>10.3</v>
      </c>
      <c r="J258" s="3">
        <v>2.8</v>
      </c>
      <c r="K258" s="4">
        <v>1.54</v>
      </c>
      <c r="L258" s="4">
        <v>49.99</v>
      </c>
    </row>
    <row r="259" spans="1:12" x14ac:dyDescent="0.25">
      <c r="A259">
        <v>75895</v>
      </c>
      <c r="B259" t="s">
        <v>647</v>
      </c>
      <c r="C259" t="s">
        <v>334</v>
      </c>
      <c r="E259" s="2" t="s">
        <v>82</v>
      </c>
      <c r="F259">
        <v>180</v>
      </c>
      <c r="G259">
        <v>1</v>
      </c>
      <c r="H259" s="3">
        <v>7.5</v>
      </c>
      <c r="I259" s="3">
        <v>5.6</v>
      </c>
      <c r="J259" s="3">
        <v>2.4</v>
      </c>
      <c r="K259" s="4">
        <f>7/16</f>
        <v>0.4375</v>
      </c>
      <c r="L259" s="4">
        <v>14.99</v>
      </c>
    </row>
    <row r="260" spans="1:12" x14ac:dyDescent="0.25">
      <c r="A260">
        <v>75934</v>
      </c>
      <c r="B260" t="s">
        <v>648</v>
      </c>
      <c r="C260" t="s">
        <v>53</v>
      </c>
      <c r="D260" t="s">
        <v>649</v>
      </c>
      <c r="E260" s="2" t="s">
        <v>206</v>
      </c>
      <c r="F260">
        <v>168</v>
      </c>
      <c r="G260">
        <v>3</v>
      </c>
      <c r="H260" s="3">
        <v>10.3</v>
      </c>
      <c r="I260" s="3">
        <v>5.6</v>
      </c>
      <c r="J260" s="3">
        <v>1.8</v>
      </c>
      <c r="K260" s="4">
        <f>8/16</f>
        <v>0.5</v>
      </c>
      <c r="L260" s="4">
        <v>19.989999999999998</v>
      </c>
    </row>
    <row r="261" spans="1:12" x14ac:dyDescent="0.25">
      <c r="A261">
        <v>75935</v>
      </c>
      <c r="B261" t="s">
        <v>650</v>
      </c>
      <c r="C261" t="s">
        <v>53</v>
      </c>
      <c r="D261" t="s">
        <v>649</v>
      </c>
      <c r="E261" s="2" t="s">
        <v>206</v>
      </c>
      <c r="F261">
        <v>434</v>
      </c>
      <c r="G261">
        <v>4</v>
      </c>
      <c r="H261" s="3">
        <v>15</v>
      </c>
      <c r="I261" s="3">
        <v>10.3</v>
      </c>
      <c r="J261" s="3">
        <v>2.8</v>
      </c>
      <c r="K261" s="4">
        <v>1.6</v>
      </c>
      <c r="L261" s="4">
        <v>59.99</v>
      </c>
    </row>
    <row r="262" spans="1:12" x14ac:dyDescent="0.25">
      <c r="A262">
        <v>75936</v>
      </c>
      <c r="B262" t="s">
        <v>651</v>
      </c>
      <c r="C262" t="s">
        <v>53</v>
      </c>
      <c r="E262" s="2" t="s">
        <v>206</v>
      </c>
      <c r="F262">
        <v>3120</v>
      </c>
      <c r="G262">
        <v>6</v>
      </c>
      <c r="L262" s="4">
        <v>249.99</v>
      </c>
    </row>
    <row r="263" spans="1:12" x14ac:dyDescent="0.25">
      <c r="A263">
        <v>75937</v>
      </c>
      <c r="B263" t="s">
        <v>652</v>
      </c>
      <c r="C263" t="s">
        <v>53</v>
      </c>
      <c r="D263" t="s">
        <v>649</v>
      </c>
      <c r="E263" s="2" t="s">
        <v>206</v>
      </c>
      <c r="F263">
        <v>447</v>
      </c>
      <c r="G263">
        <v>4</v>
      </c>
      <c r="H263" s="3">
        <v>15</v>
      </c>
      <c r="I263" s="3">
        <v>10.3</v>
      </c>
      <c r="J263" s="3">
        <v>3.7</v>
      </c>
      <c r="K263" s="4">
        <v>1.9</v>
      </c>
      <c r="L263" s="4">
        <v>59.99</v>
      </c>
    </row>
    <row r="264" spans="1:12" x14ac:dyDescent="0.25">
      <c r="A264">
        <v>75938</v>
      </c>
      <c r="B264" t="s">
        <v>653</v>
      </c>
      <c r="C264" t="s">
        <v>53</v>
      </c>
      <c r="D264" t="s">
        <v>649</v>
      </c>
      <c r="E264" s="2" t="s">
        <v>206</v>
      </c>
      <c r="F264">
        <v>716</v>
      </c>
      <c r="G264">
        <v>4</v>
      </c>
      <c r="H264" s="3">
        <v>21.3</v>
      </c>
      <c r="I264" s="3">
        <v>11.1</v>
      </c>
      <c r="J264" s="3">
        <v>3.1</v>
      </c>
      <c r="K264" s="4">
        <v>2.65</v>
      </c>
      <c r="L264" s="4">
        <v>89.99</v>
      </c>
    </row>
    <row r="265" spans="1:12" x14ac:dyDescent="0.25">
      <c r="A265">
        <v>75945</v>
      </c>
      <c r="B265" t="s">
        <v>654</v>
      </c>
      <c r="C265" t="s">
        <v>205</v>
      </c>
      <c r="E265" s="2" t="s">
        <v>206</v>
      </c>
      <c r="F265">
        <v>121</v>
      </c>
      <c r="G265">
        <v>4</v>
      </c>
      <c r="H265" s="3">
        <v>10.3</v>
      </c>
      <c r="I265" s="3">
        <v>5.6</v>
      </c>
      <c r="J265" s="3">
        <v>1.8</v>
      </c>
      <c r="K265" s="4">
        <f>6.4/16</f>
        <v>0.4</v>
      </c>
      <c r="L265" s="4">
        <v>19.989999999999998</v>
      </c>
    </row>
    <row r="266" spans="1:12" x14ac:dyDescent="0.25">
      <c r="A266">
        <v>75946</v>
      </c>
      <c r="B266" t="s">
        <v>655</v>
      </c>
      <c r="C266" t="s">
        <v>205</v>
      </c>
      <c r="E266" s="2" t="s">
        <v>206</v>
      </c>
      <c r="F266">
        <v>265</v>
      </c>
      <c r="G266">
        <v>4</v>
      </c>
      <c r="H266" s="3">
        <v>13.9</v>
      </c>
      <c r="I266" s="3">
        <v>7.5</v>
      </c>
      <c r="J266" s="3">
        <v>2.2999999999999998</v>
      </c>
      <c r="K266" s="4">
        <f>14.4/16</f>
        <v>0.9</v>
      </c>
      <c r="L266" s="4">
        <v>29.99</v>
      </c>
    </row>
    <row r="267" spans="1:12" x14ac:dyDescent="0.25">
      <c r="A267">
        <v>75947</v>
      </c>
      <c r="B267" t="s">
        <v>656</v>
      </c>
      <c r="C267" t="s">
        <v>205</v>
      </c>
      <c r="E267" s="2" t="s">
        <v>206</v>
      </c>
      <c r="F267">
        <v>496</v>
      </c>
      <c r="G267">
        <v>6</v>
      </c>
      <c r="H267" s="3">
        <v>15</v>
      </c>
      <c r="I267" s="3">
        <v>10.3</v>
      </c>
      <c r="J267" s="3">
        <v>2.2000000000000002</v>
      </c>
      <c r="K267" s="4">
        <v>1.6</v>
      </c>
      <c r="L267" s="4">
        <v>59.99</v>
      </c>
    </row>
    <row r="268" spans="1:12" x14ac:dyDescent="0.25">
      <c r="A268">
        <v>75948</v>
      </c>
      <c r="B268" t="s">
        <v>657</v>
      </c>
      <c r="C268" t="s">
        <v>205</v>
      </c>
      <c r="E268" s="2" t="s">
        <v>206</v>
      </c>
      <c r="F268">
        <v>922</v>
      </c>
      <c r="G268">
        <v>8</v>
      </c>
      <c r="H268" s="3">
        <v>14.9</v>
      </c>
      <c r="I268" s="3">
        <v>13.9</v>
      </c>
      <c r="J268" s="3">
        <v>3.7</v>
      </c>
      <c r="K268" s="4">
        <v>4.28</v>
      </c>
      <c r="L268" s="4">
        <v>89.99</v>
      </c>
    </row>
    <row r="269" spans="1:12" x14ac:dyDescent="0.25">
      <c r="A269">
        <v>75957</v>
      </c>
      <c r="B269" t="s">
        <v>658</v>
      </c>
      <c r="C269" t="s">
        <v>205</v>
      </c>
      <c r="E269" s="2" t="s">
        <v>206</v>
      </c>
      <c r="F269">
        <v>403</v>
      </c>
      <c r="G269">
        <v>3</v>
      </c>
      <c r="H269" s="3">
        <v>11.1</v>
      </c>
      <c r="I269" s="3">
        <v>10.3</v>
      </c>
      <c r="J269" s="3">
        <v>3</v>
      </c>
      <c r="K269" s="4">
        <v>1.35</v>
      </c>
      <c r="L269" s="4">
        <v>39.99</v>
      </c>
    </row>
    <row r="270" spans="1:12" x14ac:dyDescent="0.25">
      <c r="A270">
        <v>75958</v>
      </c>
      <c r="B270" t="s">
        <v>659</v>
      </c>
      <c r="C270" t="s">
        <v>205</v>
      </c>
      <c r="E270" s="2" t="s">
        <v>17</v>
      </c>
      <c r="F270">
        <v>430</v>
      </c>
      <c r="G270">
        <v>4</v>
      </c>
      <c r="H270" s="3">
        <v>15</v>
      </c>
      <c r="I270" s="3">
        <v>10.3</v>
      </c>
      <c r="J270" s="3">
        <v>2.2000000000000002</v>
      </c>
      <c r="K270" s="4">
        <v>1.4</v>
      </c>
      <c r="L270" s="4">
        <v>49.99</v>
      </c>
    </row>
    <row r="271" spans="1:12" x14ac:dyDescent="0.25">
      <c r="A271">
        <v>75964</v>
      </c>
      <c r="B271" t="s">
        <v>660</v>
      </c>
      <c r="C271" t="s">
        <v>205</v>
      </c>
      <c r="E271" s="2" t="s">
        <v>82</v>
      </c>
      <c r="F271">
        <v>305</v>
      </c>
      <c r="G271">
        <v>8</v>
      </c>
      <c r="H271" s="3">
        <v>15</v>
      </c>
      <c r="I271" s="3">
        <v>10.3</v>
      </c>
      <c r="J271" s="3">
        <v>2.8</v>
      </c>
      <c r="K271" s="4">
        <f>14.1/16</f>
        <v>0.88124999999999998</v>
      </c>
      <c r="L271" s="4">
        <v>39.99</v>
      </c>
    </row>
    <row r="272" spans="1:12" x14ac:dyDescent="0.25">
      <c r="A272">
        <v>75965</v>
      </c>
      <c r="B272" t="s">
        <v>661</v>
      </c>
      <c r="C272" t="s">
        <v>205</v>
      </c>
      <c r="E272" s="2" t="s">
        <v>17</v>
      </c>
      <c r="F272">
        <v>184</v>
      </c>
      <c r="G272">
        <v>4</v>
      </c>
      <c r="H272" s="3">
        <v>10.3</v>
      </c>
      <c r="I272" s="3">
        <v>7.5</v>
      </c>
      <c r="J272" s="3">
        <v>1.8</v>
      </c>
      <c r="K272" s="4">
        <f>9.9/16</f>
        <v>0.61875000000000002</v>
      </c>
      <c r="L272" s="4">
        <v>19.989999999999998</v>
      </c>
    </row>
    <row r="273" spans="1:12" x14ac:dyDescent="0.25">
      <c r="A273">
        <v>75970</v>
      </c>
      <c r="B273" t="s">
        <v>662</v>
      </c>
      <c r="C273" t="s">
        <v>355</v>
      </c>
      <c r="E273" s="2" t="s">
        <v>9</v>
      </c>
      <c r="F273">
        <v>129</v>
      </c>
      <c r="G273">
        <v>2</v>
      </c>
      <c r="H273" s="3">
        <v>6.2</v>
      </c>
      <c r="I273" s="3">
        <v>5.6</v>
      </c>
      <c r="J273" s="3">
        <v>2.4</v>
      </c>
      <c r="K273" s="4">
        <v>0.42</v>
      </c>
      <c r="L273" s="4">
        <v>14.99</v>
      </c>
    </row>
    <row r="274" spans="1:12" x14ac:dyDescent="0.25">
      <c r="A274">
        <v>75971</v>
      </c>
      <c r="B274" t="s">
        <v>663</v>
      </c>
      <c r="C274" t="s">
        <v>355</v>
      </c>
      <c r="E274" s="2" t="s">
        <v>9</v>
      </c>
      <c r="F274">
        <v>197</v>
      </c>
      <c r="G274">
        <v>3</v>
      </c>
      <c r="H274" s="3">
        <v>10.3</v>
      </c>
      <c r="I274" s="3">
        <v>7.5</v>
      </c>
      <c r="J274" s="3">
        <v>1.8</v>
      </c>
      <c r="K274" s="4">
        <v>0.66</v>
      </c>
      <c r="L274" s="4">
        <v>19.989999999999998</v>
      </c>
    </row>
    <row r="275" spans="1:12" x14ac:dyDescent="0.25">
      <c r="A275">
        <v>75972</v>
      </c>
      <c r="B275" t="s">
        <v>664</v>
      </c>
      <c r="C275" t="s">
        <v>355</v>
      </c>
      <c r="E275" s="2" t="s">
        <v>9</v>
      </c>
      <c r="F275">
        <v>419</v>
      </c>
      <c r="G275">
        <v>3</v>
      </c>
      <c r="H275" s="3">
        <v>10.3</v>
      </c>
      <c r="I275" s="3">
        <v>8.6999999999999993</v>
      </c>
      <c r="J275" s="3">
        <v>3</v>
      </c>
      <c r="K275" s="4">
        <v>1.32</v>
      </c>
      <c r="L275" s="4">
        <v>29.99</v>
      </c>
    </row>
    <row r="276" spans="1:12" x14ac:dyDescent="0.25">
      <c r="A276">
        <v>75973</v>
      </c>
      <c r="B276" t="s">
        <v>665</v>
      </c>
      <c r="C276" t="s">
        <v>355</v>
      </c>
      <c r="E276" s="2" t="s">
        <v>9</v>
      </c>
      <c r="F276">
        <v>455</v>
      </c>
      <c r="G276">
        <v>2</v>
      </c>
      <c r="H276" s="3">
        <v>11.1</v>
      </c>
      <c r="I276" s="3">
        <v>10.3</v>
      </c>
      <c r="J276" s="3">
        <v>2.2999999999999998</v>
      </c>
      <c r="K276" s="4">
        <v>1.3</v>
      </c>
      <c r="L276" s="4">
        <v>39.99</v>
      </c>
    </row>
    <row r="277" spans="1:12" x14ac:dyDescent="0.25">
      <c r="A277">
        <v>75974</v>
      </c>
      <c r="B277" t="s">
        <v>666</v>
      </c>
      <c r="C277" t="s">
        <v>355</v>
      </c>
      <c r="E277" s="2" t="s">
        <v>9</v>
      </c>
      <c r="F277">
        <v>602</v>
      </c>
      <c r="G277">
        <v>0</v>
      </c>
      <c r="H277" s="3">
        <v>15</v>
      </c>
      <c r="I277" s="3">
        <v>10.3</v>
      </c>
      <c r="J277" s="3">
        <v>2.2000000000000002</v>
      </c>
      <c r="K277" s="4">
        <v>1.7</v>
      </c>
      <c r="L277" s="4">
        <v>49.99</v>
      </c>
    </row>
    <row r="278" spans="1:12" x14ac:dyDescent="0.25">
      <c r="A278">
        <v>75975</v>
      </c>
      <c r="B278" t="s">
        <v>667</v>
      </c>
      <c r="C278" t="s">
        <v>355</v>
      </c>
      <c r="E278" s="2" t="s">
        <v>9</v>
      </c>
      <c r="F278">
        <v>730</v>
      </c>
      <c r="G278">
        <v>4</v>
      </c>
      <c r="H278" s="3">
        <v>14.9</v>
      </c>
      <c r="I278" s="3">
        <v>13.9</v>
      </c>
      <c r="J278" s="3">
        <v>3.7</v>
      </c>
      <c r="K278" s="4">
        <v>3.06</v>
      </c>
      <c r="L278" s="4">
        <v>89.99</v>
      </c>
    </row>
    <row r="279" spans="1:12" x14ac:dyDescent="0.25">
      <c r="A279">
        <v>75976</v>
      </c>
      <c r="B279" t="s">
        <v>668</v>
      </c>
      <c r="C279" t="s">
        <v>355</v>
      </c>
      <c r="E279" s="2" t="s">
        <v>20</v>
      </c>
      <c r="F279">
        <v>227</v>
      </c>
      <c r="G279">
        <v>1</v>
      </c>
      <c r="H279" s="3">
        <v>10.3</v>
      </c>
      <c r="I279" s="3">
        <v>7.5</v>
      </c>
      <c r="J279" s="3">
        <v>2.4</v>
      </c>
      <c r="K279" s="4">
        <f>9.9/16</f>
        <v>0.61875000000000002</v>
      </c>
      <c r="L279" s="4">
        <v>19.989999999999998</v>
      </c>
    </row>
    <row r="280" spans="1:12" x14ac:dyDescent="0.25">
      <c r="A280">
        <v>75977</v>
      </c>
      <c r="B280" t="s">
        <v>669</v>
      </c>
      <c r="C280" t="s">
        <v>355</v>
      </c>
      <c r="E280" s="2" t="s">
        <v>20</v>
      </c>
      <c r="F280">
        <v>380</v>
      </c>
      <c r="G280">
        <v>2</v>
      </c>
      <c r="H280" s="3">
        <v>11.1</v>
      </c>
      <c r="I280" s="3">
        <v>10.3</v>
      </c>
      <c r="J280" s="3">
        <v>3</v>
      </c>
      <c r="K280" s="4">
        <v>1.45</v>
      </c>
      <c r="L280" s="4">
        <v>49.99</v>
      </c>
    </row>
    <row r="281" spans="1:12" x14ac:dyDescent="0.25">
      <c r="A281">
        <v>76113</v>
      </c>
      <c r="B281" t="s">
        <v>670</v>
      </c>
      <c r="C281" t="s">
        <v>49</v>
      </c>
      <c r="E281" s="2" t="s">
        <v>9</v>
      </c>
      <c r="F281">
        <v>235</v>
      </c>
      <c r="G281">
        <v>3</v>
      </c>
      <c r="H281" s="3">
        <v>10.3</v>
      </c>
      <c r="I281" s="3">
        <v>7.5</v>
      </c>
      <c r="J281" s="3">
        <v>2.4</v>
      </c>
      <c r="K281" s="4">
        <v>0.75</v>
      </c>
      <c r="L281" s="4">
        <v>19.989999999999998</v>
      </c>
    </row>
    <row r="282" spans="1:12" x14ac:dyDescent="0.25">
      <c r="A282">
        <v>76114</v>
      </c>
      <c r="B282" t="s">
        <v>671</v>
      </c>
      <c r="C282" t="s">
        <v>49</v>
      </c>
      <c r="E282" s="2" t="s">
        <v>9</v>
      </c>
      <c r="F282">
        <v>418</v>
      </c>
      <c r="G282">
        <v>4</v>
      </c>
      <c r="H282" s="3">
        <v>11.1</v>
      </c>
      <c r="I282" s="3">
        <v>10.3</v>
      </c>
      <c r="J282" s="3">
        <v>2.2999999999999998</v>
      </c>
      <c r="K282" s="4">
        <v>1.1000000000000001</v>
      </c>
      <c r="L282" s="4">
        <v>39.99</v>
      </c>
    </row>
    <row r="283" spans="1:12" x14ac:dyDescent="0.25">
      <c r="A283">
        <v>76115</v>
      </c>
      <c r="B283" t="s">
        <v>672</v>
      </c>
      <c r="C283" t="s">
        <v>49</v>
      </c>
      <c r="E283" s="2" t="s">
        <v>9</v>
      </c>
      <c r="F283">
        <v>604</v>
      </c>
      <c r="G283">
        <v>4</v>
      </c>
      <c r="H283" s="3">
        <v>15</v>
      </c>
      <c r="I283" s="3">
        <v>10.3</v>
      </c>
      <c r="J283" s="3">
        <v>2.8</v>
      </c>
      <c r="K283" s="4">
        <v>1.72</v>
      </c>
      <c r="L283" s="4">
        <v>49.99</v>
      </c>
    </row>
    <row r="284" spans="1:12" x14ac:dyDescent="0.25">
      <c r="A284">
        <v>76116</v>
      </c>
      <c r="B284" t="s">
        <v>673</v>
      </c>
      <c r="C284" t="s">
        <v>47</v>
      </c>
      <c r="D284" t="s">
        <v>381</v>
      </c>
      <c r="E284" s="2" t="s">
        <v>9</v>
      </c>
      <c r="F284">
        <v>174</v>
      </c>
      <c r="G284">
        <v>3</v>
      </c>
      <c r="H284" s="3">
        <v>10.3</v>
      </c>
      <c r="I284" s="3">
        <v>7.5</v>
      </c>
      <c r="J284" s="3">
        <v>2.4</v>
      </c>
      <c r="K284" s="4">
        <v>0.7</v>
      </c>
      <c r="L284" s="4">
        <v>19.989999999999998</v>
      </c>
    </row>
    <row r="285" spans="1:12" x14ac:dyDescent="0.25">
      <c r="A285">
        <v>76117</v>
      </c>
      <c r="B285" t="s">
        <v>674</v>
      </c>
      <c r="C285" t="s">
        <v>47</v>
      </c>
      <c r="D285" t="s">
        <v>381</v>
      </c>
      <c r="E285" s="2" t="s">
        <v>9</v>
      </c>
      <c r="F285">
        <v>375</v>
      </c>
      <c r="G285">
        <v>4</v>
      </c>
      <c r="H285" s="3">
        <v>11.1</v>
      </c>
      <c r="I285" s="3">
        <v>10.3</v>
      </c>
      <c r="J285" s="3">
        <v>2.2999999999999998</v>
      </c>
      <c r="K285" s="4">
        <v>1.21</v>
      </c>
      <c r="L285" s="4">
        <v>39.99</v>
      </c>
    </row>
    <row r="286" spans="1:12" x14ac:dyDescent="0.25">
      <c r="A286">
        <v>76118</v>
      </c>
      <c r="B286" t="s">
        <v>675</v>
      </c>
      <c r="C286" t="s">
        <v>47</v>
      </c>
      <c r="D286" t="s">
        <v>381</v>
      </c>
      <c r="E286" s="2" t="s">
        <v>206</v>
      </c>
      <c r="F286">
        <v>200</v>
      </c>
      <c r="G286">
        <v>3</v>
      </c>
      <c r="H286" s="3">
        <v>10.3</v>
      </c>
      <c r="I286" s="3">
        <v>7.5</v>
      </c>
      <c r="J286" s="3">
        <v>2.4</v>
      </c>
      <c r="K286" s="4">
        <v>0.66</v>
      </c>
      <c r="L286" s="4">
        <v>19.989999999999998</v>
      </c>
    </row>
    <row r="287" spans="1:12" x14ac:dyDescent="0.25">
      <c r="A287">
        <v>76119</v>
      </c>
      <c r="B287" t="s">
        <v>676</v>
      </c>
      <c r="C287" t="s">
        <v>47</v>
      </c>
      <c r="D287" t="s">
        <v>381</v>
      </c>
      <c r="E287" s="2" t="s">
        <v>17</v>
      </c>
      <c r="F287">
        <v>342</v>
      </c>
      <c r="G287">
        <v>2</v>
      </c>
      <c r="H287" s="3">
        <v>13.9</v>
      </c>
      <c r="I287" s="3">
        <v>7.5</v>
      </c>
      <c r="J287" s="3">
        <v>2.8</v>
      </c>
      <c r="K287" s="4">
        <v>1.1499999999999999</v>
      </c>
      <c r="L287" s="4">
        <v>29.99</v>
      </c>
    </row>
    <row r="288" spans="1:12" x14ac:dyDescent="0.25">
      <c r="A288">
        <v>76120</v>
      </c>
      <c r="B288" t="s">
        <v>677</v>
      </c>
      <c r="C288" t="s">
        <v>47</v>
      </c>
      <c r="D288" t="s">
        <v>381</v>
      </c>
      <c r="E288" s="2" t="s">
        <v>17</v>
      </c>
      <c r="F288">
        <v>489</v>
      </c>
      <c r="G288">
        <v>4</v>
      </c>
      <c r="H288" s="3">
        <v>15</v>
      </c>
      <c r="I288" s="3">
        <v>10.3</v>
      </c>
      <c r="J288" s="3">
        <v>2.8</v>
      </c>
      <c r="K288" s="4">
        <v>1.65</v>
      </c>
      <c r="L288" s="4">
        <v>49.99</v>
      </c>
    </row>
    <row r="289" spans="1:12" x14ac:dyDescent="0.25">
      <c r="A289">
        <v>76122</v>
      </c>
      <c r="B289" t="s">
        <v>678</v>
      </c>
      <c r="C289" t="s">
        <v>47</v>
      </c>
      <c r="D289" t="s">
        <v>381</v>
      </c>
      <c r="E289" s="2" t="s">
        <v>17</v>
      </c>
      <c r="F289">
        <v>1038</v>
      </c>
      <c r="G289">
        <v>6</v>
      </c>
      <c r="H289" s="3">
        <v>18.899999999999999</v>
      </c>
      <c r="I289" s="3">
        <v>14.9</v>
      </c>
      <c r="J289" s="3">
        <v>2.8</v>
      </c>
      <c r="K289" s="4">
        <v>4.3499999999999996</v>
      </c>
      <c r="L289" s="4">
        <v>99.99</v>
      </c>
    </row>
    <row r="290" spans="1:12" x14ac:dyDescent="0.25">
      <c r="A290">
        <v>76123</v>
      </c>
      <c r="B290" t="s">
        <v>679</v>
      </c>
      <c r="C290" t="s">
        <v>49</v>
      </c>
      <c r="D290" t="s">
        <v>372</v>
      </c>
      <c r="E290" s="2" t="s">
        <v>54</v>
      </c>
      <c r="F290">
        <v>167</v>
      </c>
      <c r="G290">
        <v>4</v>
      </c>
      <c r="H290" s="3">
        <v>10.3</v>
      </c>
      <c r="I290" s="3">
        <v>7.5</v>
      </c>
      <c r="J290" s="3">
        <v>1.8</v>
      </c>
      <c r="K290" s="4">
        <f>8.8/16</f>
        <v>0.55000000000000004</v>
      </c>
      <c r="L290" s="4">
        <v>19.989999999999998</v>
      </c>
    </row>
    <row r="291" spans="1:12" x14ac:dyDescent="0.25">
      <c r="A291">
        <v>76124</v>
      </c>
      <c r="B291" t="s">
        <v>680</v>
      </c>
      <c r="C291" t="s">
        <v>49</v>
      </c>
      <c r="D291" t="s">
        <v>372</v>
      </c>
      <c r="E291" s="2" t="s">
        <v>54</v>
      </c>
      <c r="F291">
        <v>362</v>
      </c>
      <c r="G291">
        <v>4</v>
      </c>
      <c r="H291" s="3">
        <v>10.3</v>
      </c>
      <c r="I291" s="3">
        <v>8.6999999999999993</v>
      </c>
      <c r="J291" s="3">
        <v>2.4</v>
      </c>
      <c r="K291" s="4">
        <f>14.4/16</f>
        <v>0.9</v>
      </c>
      <c r="L291" s="4">
        <v>34.99</v>
      </c>
    </row>
    <row r="292" spans="1:12" x14ac:dyDescent="0.25">
      <c r="A292">
        <v>76125</v>
      </c>
      <c r="B292" t="s">
        <v>681</v>
      </c>
      <c r="C292" t="s">
        <v>49</v>
      </c>
      <c r="D292" t="s">
        <v>372</v>
      </c>
      <c r="E292" s="2" t="s">
        <v>54</v>
      </c>
      <c r="F292">
        <v>524</v>
      </c>
      <c r="G292">
        <v>6</v>
      </c>
      <c r="H292" s="3">
        <v>15</v>
      </c>
      <c r="I292" s="3">
        <v>10.3</v>
      </c>
      <c r="J292" s="3">
        <v>2.8</v>
      </c>
      <c r="K292" s="4">
        <v>1.67</v>
      </c>
      <c r="L292" s="4">
        <v>59.99</v>
      </c>
    </row>
    <row r="293" spans="1:12" x14ac:dyDescent="0.25">
      <c r="A293">
        <v>76126</v>
      </c>
      <c r="B293" t="s">
        <v>682</v>
      </c>
      <c r="C293" t="s">
        <v>49</v>
      </c>
      <c r="D293" t="s">
        <v>372</v>
      </c>
      <c r="E293" s="2" t="s">
        <v>54</v>
      </c>
      <c r="F293">
        <v>838</v>
      </c>
      <c r="G293">
        <v>6</v>
      </c>
      <c r="H293" s="3">
        <v>21.3</v>
      </c>
      <c r="I293" s="3">
        <v>11.1</v>
      </c>
      <c r="J293" s="3">
        <v>3.1</v>
      </c>
      <c r="K293" s="4">
        <v>3</v>
      </c>
      <c r="L293" s="4">
        <v>79.989999999999995</v>
      </c>
    </row>
    <row r="294" spans="1:12" x14ac:dyDescent="0.25">
      <c r="A294">
        <v>76127</v>
      </c>
      <c r="B294" t="s">
        <v>683</v>
      </c>
      <c r="C294" t="s">
        <v>49</v>
      </c>
      <c r="E294" s="2" t="s">
        <v>9</v>
      </c>
      <c r="F294">
        <v>307</v>
      </c>
      <c r="G294">
        <v>3</v>
      </c>
      <c r="H294" s="3">
        <v>13.9</v>
      </c>
      <c r="I294" s="3">
        <v>7.5</v>
      </c>
      <c r="J294" s="3">
        <v>2.2999999999999998</v>
      </c>
      <c r="K294" s="4">
        <f>14.4/16</f>
        <v>0.9</v>
      </c>
      <c r="L294" s="4">
        <v>29.99</v>
      </c>
    </row>
    <row r="295" spans="1:12" x14ac:dyDescent="0.25">
      <c r="A295">
        <v>76128</v>
      </c>
      <c r="B295" t="s">
        <v>684</v>
      </c>
      <c r="C295" t="s">
        <v>49</v>
      </c>
      <c r="D295" t="s">
        <v>685</v>
      </c>
      <c r="E295" s="2" t="s">
        <v>54</v>
      </c>
      <c r="F295">
        <v>294</v>
      </c>
      <c r="G295">
        <v>3</v>
      </c>
      <c r="H295" s="3">
        <v>10.3</v>
      </c>
      <c r="I295" s="3">
        <v>8.6999999999999993</v>
      </c>
      <c r="J295" s="3">
        <v>2.4</v>
      </c>
      <c r="K295" s="4">
        <f>13.8/16</f>
        <v>0.86250000000000004</v>
      </c>
      <c r="L295" s="4">
        <v>29.99</v>
      </c>
    </row>
    <row r="296" spans="1:12" x14ac:dyDescent="0.25">
      <c r="A296">
        <v>76129</v>
      </c>
      <c r="B296" t="s">
        <v>686</v>
      </c>
      <c r="C296" t="s">
        <v>49</v>
      </c>
      <c r="D296" t="s">
        <v>685</v>
      </c>
      <c r="E296" s="2" t="s">
        <v>54</v>
      </c>
      <c r="F296">
        <v>471</v>
      </c>
      <c r="G296">
        <v>4</v>
      </c>
      <c r="H296" s="3">
        <v>11.1</v>
      </c>
      <c r="I296" s="3">
        <v>10.3</v>
      </c>
      <c r="J296" s="3">
        <v>3</v>
      </c>
      <c r="K296" s="4">
        <v>1.52</v>
      </c>
      <c r="L296" s="4">
        <v>39.99</v>
      </c>
    </row>
    <row r="297" spans="1:12" x14ac:dyDescent="0.25">
      <c r="A297">
        <v>76130</v>
      </c>
      <c r="B297" t="s">
        <v>687</v>
      </c>
      <c r="C297" t="s">
        <v>49</v>
      </c>
      <c r="D297" t="s">
        <v>685</v>
      </c>
      <c r="E297" s="2" t="s">
        <v>54</v>
      </c>
      <c r="F297">
        <v>504</v>
      </c>
      <c r="G297">
        <v>4</v>
      </c>
      <c r="H297" s="3">
        <v>15</v>
      </c>
      <c r="I297" s="3">
        <v>10.3</v>
      </c>
      <c r="J297" s="3">
        <v>2.8</v>
      </c>
      <c r="K297" s="4">
        <v>1.41</v>
      </c>
      <c r="L297" s="4">
        <v>69.989999999999995</v>
      </c>
    </row>
    <row r="298" spans="1:12" x14ac:dyDescent="0.25">
      <c r="A298">
        <v>76131</v>
      </c>
      <c r="B298" t="s">
        <v>688</v>
      </c>
      <c r="C298" t="s">
        <v>49</v>
      </c>
      <c r="D298" t="s">
        <v>372</v>
      </c>
      <c r="E298" s="2" t="s">
        <v>54</v>
      </c>
      <c r="F298">
        <v>699</v>
      </c>
      <c r="G298">
        <v>7</v>
      </c>
      <c r="H298" s="3">
        <v>18.899999999999999</v>
      </c>
      <c r="I298" s="3">
        <v>14.9</v>
      </c>
      <c r="J298" s="3">
        <v>2.8</v>
      </c>
      <c r="K298" s="4">
        <v>2.85</v>
      </c>
      <c r="L298" s="4">
        <v>99.99</v>
      </c>
    </row>
    <row r="299" spans="1:12" x14ac:dyDescent="0.25">
      <c r="A299">
        <v>76133</v>
      </c>
      <c r="B299" t="s">
        <v>689</v>
      </c>
      <c r="C299" t="s">
        <v>49</v>
      </c>
      <c r="D299" t="s">
        <v>41</v>
      </c>
      <c r="E299" s="2" t="s">
        <v>9</v>
      </c>
      <c r="F299">
        <v>52</v>
      </c>
      <c r="G299">
        <v>2</v>
      </c>
      <c r="H299" s="3">
        <v>7.5</v>
      </c>
      <c r="I299" s="3">
        <v>5.6</v>
      </c>
      <c r="J299" s="3">
        <v>1.8</v>
      </c>
      <c r="K299" s="4">
        <v>0.35</v>
      </c>
      <c r="L299" s="4">
        <v>9.99</v>
      </c>
    </row>
    <row r="300" spans="1:12" x14ac:dyDescent="0.25">
      <c r="A300">
        <v>76134</v>
      </c>
      <c r="B300" t="s">
        <v>690</v>
      </c>
      <c r="C300" t="s">
        <v>49</v>
      </c>
      <c r="D300" t="s">
        <v>41</v>
      </c>
      <c r="E300" s="2" t="s">
        <v>9</v>
      </c>
      <c r="F300">
        <v>150</v>
      </c>
      <c r="G300">
        <v>3</v>
      </c>
      <c r="H300" s="3">
        <v>10.3</v>
      </c>
      <c r="I300" s="3">
        <v>8.6999999999999993</v>
      </c>
      <c r="J300" s="3">
        <v>3</v>
      </c>
      <c r="K300" s="4">
        <v>1.17</v>
      </c>
      <c r="L300" s="4">
        <v>29.99</v>
      </c>
    </row>
    <row r="301" spans="1:12" x14ac:dyDescent="0.25">
      <c r="A301">
        <v>76137</v>
      </c>
      <c r="B301" t="s">
        <v>691</v>
      </c>
      <c r="C301" t="s">
        <v>47</v>
      </c>
      <c r="D301" t="s">
        <v>41</v>
      </c>
      <c r="E301" s="2" t="s">
        <v>17</v>
      </c>
      <c r="F301">
        <v>59</v>
      </c>
      <c r="G301">
        <v>2</v>
      </c>
      <c r="H301" s="3">
        <v>7.5</v>
      </c>
      <c r="I301" s="3">
        <v>5.6</v>
      </c>
      <c r="J301" s="3">
        <v>1.8</v>
      </c>
      <c r="K301" s="4">
        <f>4/16</f>
        <v>0.25</v>
      </c>
      <c r="L301" s="4">
        <v>9.99</v>
      </c>
    </row>
    <row r="302" spans="1:12" x14ac:dyDescent="0.25">
      <c r="A302">
        <v>76138</v>
      </c>
      <c r="B302" t="s">
        <v>692</v>
      </c>
      <c r="C302" t="s">
        <v>47</v>
      </c>
      <c r="D302" t="s">
        <v>41</v>
      </c>
      <c r="E302" s="2" t="s">
        <v>17</v>
      </c>
      <c r="F302">
        <v>171</v>
      </c>
      <c r="G302">
        <v>4</v>
      </c>
      <c r="H302" s="3">
        <v>10.3</v>
      </c>
      <c r="I302" s="3">
        <v>8.6999999999999993</v>
      </c>
      <c r="J302" s="3">
        <v>3</v>
      </c>
      <c r="K302" s="4">
        <v>1.1000000000000001</v>
      </c>
      <c r="L302" s="4">
        <v>39.99</v>
      </c>
    </row>
    <row r="303" spans="1:12" x14ac:dyDescent="0.25">
      <c r="A303">
        <v>76139</v>
      </c>
      <c r="B303" t="s">
        <v>693</v>
      </c>
      <c r="C303" t="s">
        <v>47</v>
      </c>
      <c r="D303" t="s">
        <v>381</v>
      </c>
      <c r="E303" s="2" t="s">
        <v>27</v>
      </c>
      <c r="F303">
        <v>3306</v>
      </c>
      <c r="G303">
        <v>3</v>
      </c>
      <c r="L303" s="4">
        <v>249.99</v>
      </c>
    </row>
    <row r="304" spans="1:12" x14ac:dyDescent="0.25">
      <c r="A304">
        <v>80103</v>
      </c>
      <c r="B304" t="s">
        <v>695</v>
      </c>
      <c r="C304" t="s">
        <v>115</v>
      </c>
      <c r="D304" t="s">
        <v>694</v>
      </c>
      <c r="E304" s="2" t="s">
        <v>206</v>
      </c>
      <c r="F304">
        <v>643</v>
      </c>
      <c r="G304">
        <v>15</v>
      </c>
      <c r="H304" s="3">
        <v>15</v>
      </c>
      <c r="I304" s="3">
        <v>10.3</v>
      </c>
      <c r="J304" s="3">
        <v>2</v>
      </c>
      <c r="K304" s="4">
        <v>1.85</v>
      </c>
      <c r="L304" s="4">
        <v>49.99</v>
      </c>
    </row>
  </sheetData>
  <sortState xmlns:xlrd2="http://schemas.microsoft.com/office/spreadsheetml/2017/richdata2" ref="A2:L304">
    <sortCondition ref="A2:A30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2018 Data</vt:lpstr>
      <vt:lpstr>2019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Drake</dc:creator>
  <cp:lastModifiedBy>Matt Drake</cp:lastModifiedBy>
  <dcterms:created xsi:type="dcterms:W3CDTF">2019-08-19T23:26:44Z</dcterms:created>
  <dcterms:modified xsi:type="dcterms:W3CDTF">2019-12-02T04:57:42Z</dcterms:modified>
</cp:coreProperties>
</file>