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esegnet-my.sharepoint.com/personal/m_vandenbroeke_ieseg_fr/Documents/Tanja and Maud Car Game 2024 case writing/Material for FINAL submission May 06 2025/supplementary material/"/>
    </mc:Choice>
  </mc:AlternateContent>
  <xr:revisionPtr revIDLastSave="15603" documentId="13_ncr:1_{00112213-A683-40E5-BF5B-9B27B1648DE7}" xr6:coauthVersionLast="47" xr6:coauthVersionMax="47" xr10:uidLastSave="{61FE692C-EEDC-47FA-A9D6-0E0CF01698E6}"/>
  <bookViews>
    <workbookView xWindow="2160" yWindow="2160" windowWidth="17280" windowHeight="8976" tabRatio="558" activeTab="2" xr2:uid="{FEE09972-E25C-4F29-88B8-A2953C32FD03}"/>
  </bookViews>
  <sheets>
    <sheet name="LP Module 1 " sheetId="42" r:id="rId1"/>
    <sheet name="Linear IP Module 1" sheetId="1" r:id="rId2"/>
    <sheet name="Sensitivity LP Report 1" sheetId="43" r:id="rId3"/>
    <sheet name="TOC Module 1" sheetId="2" r:id="rId4"/>
    <sheet name="Gantt Charts" sheetId="40" r:id="rId5"/>
    <sheet name="Option 1" sheetId="32" r:id="rId6"/>
    <sheet name="Option 2" sheetId="33" r:id="rId7"/>
    <sheet name="Option 3" sheetId="34" r:id="rId8"/>
    <sheet name="Option 4" sheetId="35" r:id="rId9"/>
    <sheet name="Option 5" sheetId="36" r:id="rId10"/>
    <sheet name="Option 6" sheetId="37" r:id="rId11"/>
    <sheet name="Difference in Profits " sheetId="31" r:id="rId12"/>
    <sheet name="Centralized model" sheetId="41" r:id="rId13"/>
  </sheets>
  <definedNames>
    <definedName name="solver_adj" localSheetId="12" hidden="1">'Centralized model'!$C$27:$F$34</definedName>
    <definedName name="solver_adj" localSheetId="4" hidden="1">'Gantt Charts'!#REF!</definedName>
    <definedName name="solver_adj" localSheetId="1" hidden="1">'Linear IP Module 1'!$C$13:$F$13</definedName>
    <definedName name="solver_adj" localSheetId="0" hidden="1">'LP Module 1 '!$C$13:$F$13</definedName>
    <definedName name="solver_adj" localSheetId="5" hidden="1">'Option 1'!$C$13:$F$13</definedName>
    <definedName name="solver_adj" localSheetId="6" hidden="1">'Option 2'!$C$13:$F$13</definedName>
    <definedName name="solver_adj" localSheetId="7" hidden="1">'Option 3'!$C$13:$F$13</definedName>
    <definedName name="solver_adj" localSheetId="8" hidden="1">'Option 4'!$C$13:$F$13</definedName>
    <definedName name="solver_adj" localSheetId="9" hidden="1">'Option 5'!$C$13:$F$13</definedName>
    <definedName name="solver_adj" localSheetId="10" hidden="1">'Option 6'!$C$13:$F$13</definedName>
    <definedName name="solver_cvg" localSheetId="12" hidden="1">0.0001</definedName>
    <definedName name="solver_cvg" localSheetId="4" hidden="1">0.0001</definedName>
    <definedName name="solver_cvg" localSheetId="1" hidden="1">0.0001</definedName>
    <definedName name="solver_cvg" localSheetId="0" hidden="1">0.0001</definedName>
    <definedName name="solver_cvg" localSheetId="5" hidden="1">0.0001</definedName>
    <definedName name="solver_cvg" localSheetId="6" hidden="1">0.0001</definedName>
    <definedName name="solver_cvg" localSheetId="7" hidden="1">0.0001</definedName>
    <definedName name="solver_cvg" localSheetId="8" hidden="1">0.0001</definedName>
    <definedName name="solver_cvg" localSheetId="9" hidden="1">0.0001</definedName>
    <definedName name="solver_cvg" localSheetId="10" hidden="1">0.0001</definedName>
    <definedName name="solver_drv" localSheetId="12" hidden="1">1</definedName>
    <definedName name="solver_drv" localSheetId="4" hidden="1">1</definedName>
    <definedName name="solver_drv" localSheetId="1" hidden="1">1</definedName>
    <definedName name="solver_drv" localSheetId="0" hidden="1">1</definedName>
    <definedName name="solver_drv" localSheetId="5" hidden="1">1</definedName>
    <definedName name="solver_drv" localSheetId="6" hidden="1">1</definedName>
    <definedName name="solver_drv" localSheetId="7" hidden="1">1</definedName>
    <definedName name="solver_drv" localSheetId="8" hidden="1">1</definedName>
    <definedName name="solver_drv" localSheetId="9" hidden="1">1</definedName>
    <definedName name="solver_drv" localSheetId="10" hidden="1">1</definedName>
    <definedName name="solver_eng" localSheetId="12" hidden="1">2</definedName>
    <definedName name="solver_eng" localSheetId="4" hidden="1">2</definedName>
    <definedName name="solver_eng" localSheetId="1" hidden="1">2</definedName>
    <definedName name="solver_eng" localSheetId="0" hidden="1">2</definedName>
    <definedName name="solver_eng" localSheetId="5" hidden="1">2</definedName>
    <definedName name="solver_eng" localSheetId="6" hidden="1">2</definedName>
    <definedName name="solver_eng" localSheetId="7" hidden="1">2</definedName>
    <definedName name="solver_eng" localSheetId="8" hidden="1">2</definedName>
    <definedName name="solver_eng" localSheetId="9" hidden="1">2</definedName>
    <definedName name="solver_eng" localSheetId="10" hidden="1">2</definedName>
    <definedName name="solver_eng" localSheetId="3" hidden="1">1</definedName>
    <definedName name="solver_est" localSheetId="12" hidden="1">1</definedName>
    <definedName name="solver_est" localSheetId="4" hidden="1">1</definedName>
    <definedName name="solver_est" localSheetId="1" hidden="1">1</definedName>
    <definedName name="solver_est" localSheetId="0" hidden="1">1</definedName>
    <definedName name="solver_est" localSheetId="5" hidden="1">1</definedName>
    <definedName name="solver_est" localSheetId="6" hidden="1">1</definedName>
    <definedName name="solver_est" localSheetId="7" hidden="1">1</definedName>
    <definedName name="solver_est" localSheetId="8" hidden="1">1</definedName>
    <definedName name="solver_est" localSheetId="9" hidden="1">1</definedName>
    <definedName name="solver_est" localSheetId="10" hidden="1">1</definedName>
    <definedName name="solver_itr" localSheetId="12" hidden="1">2147483647</definedName>
    <definedName name="solver_itr" localSheetId="4" hidden="1">2147483647</definedName>
    <definedName name="solver_itr" localSheetId="1" hidden="1">2147483647</definedName>
    <definedName name="solver_itr" localSheetId="0" hidden="1">2147483647</definedName>
    <definedName name="solver_itr" localSheetId="5" hidden="1">2147483647</definedName>
    <definedName name="solver_itr" localSheetId="6" hidden="1">2147483647</definedName>
    <definedName name="solver_itr" localSheetId="7" hidden="1">2147483647</definedName>
    <definedName name="solver_itr" localSheetId="8" hidden="1">2147483647</definedName>
    <definedName name="solver_itr" localSheetId="9" hidden="1">2147483647</definedName>
    <definedName name="solver_itr" localSheetId="10" hidden="1">2147483647</definedName>
    <definedName name="solver_lhs1" localSheetId="12" hidden="1">'Centralized model'!$C$27:$F$34</definedName>
    <definedName name="solver_lhs1" localSheetId="4" hidden="1">'Gantt Charts'!#REF!</definedName>
    <definedName name="solver_lhs1" localSheetId="1" hidden="1">'Linear IP Module 1'!$C$13:$F$13</definedName>
    <definedName name="solver_lhs1" localSheetId="0" hidden="1">'LP Module 1 '!$C$13:$F$13</definedName>
    <definedName name="solver_lhs1" localSheetId="5" hidden="1">'Option 1'!$C$13:$F$13</definedName>
    <definedName name="solver_lhs1" localSheetId="6" hidden="1">'Option 2'!$C$13:$F$13</definedName>
    <definedName name="solver_lhs1" localSheetId="7" hidden="1">'Option 3'!$C$13:$F$13</definedName>
    <definedName name="solver_lhs1" localSheetId="8" hidden="1">'Option 4'!$C$13:$F$13</definedName>
    <definedName name="solver_lhs1" localSheetId="9" hidden="1">'Option 5'!$C$13:$F$13</definedName>
    <definedName name="solver_lhs1" localSheetId="10" hidden="1">'Option 6'!$C$13:$F$13</definedName>
    <definedName name="solver_lhs10" localSheetId="12" hidden="1">'Centralized model'!#REF!</definedName>
    <definedName name="solver_lhs11" localSheetId="12" hidden="1">'Centralized model'!#REF!</definedName>
    <definedName name="solver_lhs12" localSheetId="12" hidden="1">'Centralized model'!#REF!</definedName>
    <definedName name="solver_lhs13" localSheetId="12" hidden="1">'Centralized model'!#REF!</definedName>
    <definedName name="solver_lhs14" localSheetId="12" hidden="1">'Centralized model'!#REF!</definedName>
    <definedName name="solver_lhs15" localSheetId="12" hidden="1">'Centralized model'!#REF!</definedName>
    <definedName name="solver_lhs16" localSheetId="12" hidden="1">'Centralized model'!#REF!</definedName>
    <definedName name="solver_lhs17" localSheetId="12" hidden="1">'Centralized model'!#REF!</definedName>
    <definedName name="solver_lhs18" localSheetId="12" hidden="1">'Centralized model'!#REF!</definedName>
    <definedName name="solver_lhs2" localSheetId="12" hidden="1">'Centralized model'!$C$77:$F$77</definedName>
    <definedName name="solver_lhs2" localSheetId="4" hidden="1">'Gantt Charts'!#REF!</definedName>
    <definedName name="solver_lhs2" localSheetId="1" hidden="1">'Linear IP Module 1'!$C$13:$F$13</definedName>
    <definedName name="solver_lhs2" localSheetId="0" hidden="1">'LP Module 1 '!$G$14:$G$18</definedName>
    <definedName name="solver_lhs2" localSheetId="5" hidden="1">'Option 1'!$C$13:$F$13</definedName>
    <definedName name="solver_lhs2" localSheetId="6" hidden="1">'Option 2'!$C$13:$F$13</definedName>
    <definedName name="solver_lhs2" localSheetId="7" hidden="1">'Option 3'!$C$13:$F$13</definedName>
    <definedName name="solver_lhs2" localSheetId="8" hidden="1">'Option 4'!$C$13:$F$13</definedName>
    <definedName name="solver_lhs2" localSheetId="9" hidden="1">'Option 5'!$C$13:$F$13</definedName>
    <definedName name="solver_lhs2" localSheetId="10" hidden="1">'Option 6'!$C$13:$F$13</definedName>
    <definedName name="solver_lhs3" localSheetId="12" hidden="1">'Centralized model'!$G$35:$G$74</definedName>
    <definedName name="solver_lhs3" localSheetId="4" hidden="1">'Gantt Charts'!#REF!</definedName>
    <definedName name="solver_lhs3" localSheetId="1" hidden="1">'Linear IP Module 1'!$G$14:$G$18</definedName>
    <definedName name="solver_lhs3" localSheetId="0" hidden="1">'LP Module 1 '!$G$14:$G$18</definedName>
    <definedName name="solver_lhs3" localSheetId="5" hidden="1">'Option 1'!$G$14:$G$18</definedName>
    <definedName name="solver_lhs3" localSheetId="6" hidden="1">'Option 2'!$G$14:$G$18</definedName>
    <definedName name="solver_lhs3" localSheetId="7" hidden="1">'Option 3'!$G$14:$G$18</definedName>
    <definedName name="solver_lhs3" localSheetId="8" hidden="1">'Option 4'!$G$14:$G$18</definedName>
    <definedName name="solver_lhs3" localSheetId="9" hidden="1">'Option 5'!$G$14:$G$18</definedName>
    <definedName name="solver_lhs3" localSheetId="10" hidden="1">'Option 6'!$G$14:$G$18</definedName>
    <definedName name="solver_lhs4" localSheetId="12" hidden="1">'Centralized model'!#REF!</definedName>
    <definedName name="solver_lhs5" localSheetId="12" hidden="1">'Centralized model'!#REF!</definedName>
    <definedName name="solver_lhs6" localSheetId="12" hidden="1">'Centralized model'!#REF!</definedName>
    <definedName name="solver_lhs7" localSheetId="12" hidden="1">'Centralized model'!#REF!</definedName>
    <definedName name="solver_lhs8" localSheetId="12" hidden="1">'Centralized model'!#REF!</definedName>
    <definedName name="solver_lhs9" localSheetId="12" hidden="1">'Centralized model'!#REF!</definedName>
    <definedName name="solver_mip" localSheetId="12" hidden="1">2147483647</definedName>
    <definedName name="solver_mip" localSheetId="4" hidden="1">2147483647</definedName>
    <definedName name="solver_mip" localSheetId="1" hidden="1">2147483647</definedName>
    <definedName name="solver_mip" localSheetId="0" hidden="1">2147483647</definedName>
    <definedName name="solver_mip" localSheetId="5" hidden="1">2147483647</definedName>
    <definedName name="solver_mip" localSheetId="6" hidden="1">2147483647</definedName>
    <definedName name="solver_mip" localSheetId="7" hidden="1">2147483647</definedName>
    <definedName name="solver_mip" localSheetId="8" hidden="1">2147483647</definedName>
    <definedName name="solver_mip" localSheetId="9" hidden="1">2147483647</definedName>
    <definedName name="solver_mip" localSheetId="10" hidden="1">2147483647</definedName>
    <definedName name="solver_mni" localSheetId="12" hidden="1">30</definedName>
    <definedName name="solver_mni" localSheetId="4" hidden="1">30</definedName>
    <definedName name="solver_mni" localSheetId="1" hidden="1">30</definedName>
    <definedName name="solver_mni" localSheetId="0" hidden="1">30</definedName>
    <definedName name="solver_mni" localSheetId="5" hidden="1">30</definedName>
    <definedName name="solver_mni" localSheetId="6" hidden="1">30</definedName>
    <definedName name="solver_mni" localSheetId="7" hidden="1">30</definedName>
    <definedName name="solver_mni" localSheetId="8" hidden="1">30</definedName>
    <definedName name="solver_mni" localSheetId="9" hidden="1">30</definedName>
    <definedName name="solver_mni" localSheetId="10" hidden="1">30</definedName>
    <definedName name="solver_mrt" localSheetId="12" hidden="1">0.075</definedName>
    <definedName name="solver_mrt" localSheetId="4" hidden="1">0.075</definedName>
    <definedName name="solver_mrt" localSheetId="1" hidden="1">0.075</definedName>
    <definedName name="solver_mrt" localSheetId="0" hidden="1">0.075</definedName>
    <definedName name="solver_mrt" localSheetId="5" hidden="1">0.075</definedName>
    <definedName name="solver_mrt" localSheetId="6" hidden="1">0.075</definedName>
    <definedName name="solver_mrt" localSheetId="7" hidden="1">0.075</definedName>
    <definedName name="solver_mrt" localSheetId="8" hidden="1">0.075</definedName>
    <definedName name="solver_mrt" localSheetId="9" hidden="1">0.075</definedName>
    <definedName name="solver_mrt" localSheetId="10" hidden="1">0.075</definedName>
    <definedName name="solver_msl" localSheetId="12" hidden="1">2</definedName>
    <definedName name="solver_msl" localSheetId="4" hidden="1">2</definedName>
    <definedName name="solver_msl" localSheetId="1" hidden="1">2</definedName>
    <definedName name="solver_msl" localSheetId="0" hidden="1">2</definedName>
    <definedName name="solver_msl" localSheetId="5" hidden="1">2</definedName>
    <definedName name="solver_msl" localSheetId="6" hidden="1">2</definedName>
    <definedName name="solver_msl" localSheetId="7" hidden="1">2</definedName>
    <definedName name="solver_msl" localSheetId="8" hidden="1">2</definedName>
    <definedName name="solver_msl" localSheetId="9" hidden="1">2</definedName>
    <definedName name="solver_msl" localSheetId="10" hidden="1">2</definedName>
    <definedName name="solver_neg" localSheetId="12" hidden="1">1</definedName>
    <definedName name="solver_neg" localSheetId="4" hidden="1">1</definedName>
    <definedName name="solver_neg" localSheetId="1" hidden="1">1</definedName>
    <definedName name="solver_neg" localSheetId="0" hidden="1">1</definedName>
    <definedName name="solver_neg" localSheetId="5" hidden="1">1</definedName>
    <definedName name="solver_neg" localSheetId="6" hidden="1">1</definedName>
    <definedName name="solver_neg" localSheetId="7" hidden="1">1</definedName>
    <definedName name="solver_neg" localSheetId="8" hidden="1">1</definedName>
    <definedName name="solver_neg" localSheetId="9" hidden="1">1</definedName>
    <definedName name="solver_neg" localSheetId="10" hidden="1">1</definedName>
    <definedName name="solver_neg" localSheetId="3" hidden="1">1</definedName>
    <definedName name="solver_nod" localSheetId="12" hidden="1">2147483647</definedName>
    <definedName name="solver_nod" localSheetId="4" hidden="1">2147483647</definedName>
    <definedName name="solver_nod" localSheetId="1" hidden="1">2147483647</definedName>
    <definedName name="solver_nod" localSheetId="0" hidden="1">2147483647</definedName>
    <definedName name="solver_nod" localSheetId="5" hidden="1">2147483647</definedName>
    <definedName name="solver_nod" localSheetId="6" hidden="1">2147483647</definedName>
    <definedName name="solver_nod" localSheetId="7" hidden="1">2147483647</definedName>
    <definedName name="solver_nod" localSheetId="8" hidden="1">2147483647</definedName>
    <definedName name="solver_nod" localSheetId="9" hidden="1">2147483647</definedName>
    <definedName name="solver_nod" localSheetId="10" hidden="1">2147483647</definedName>
    <definedName name="solver_num" localSheetId="12" hidden="1">3</definedName>
    <definedName name="solver_num" localSheetId="4" hidden="1">3</definedName>
    <definedName name="solver_num" localSheetId="1" hidden="1">3</definedName>
    <definedName name="solver_num" localSheetId="0" hidden="1">2</definedName>
    <definedName name="solver_num" localSheetId="5" hidden="1">3</definedName>
    <definedName name="solver_num" localSheetId="6" hidden="1">3</definedName>
    <definedName name="solver_num" localSheetId="7" hidden="1">3</definedName>
    <definedName name="solver_num" localSheetId="8" hidden="1">3</definedName>
    <definedName name="solver_num" localSheetId="9" hidden="1">3</definedName>
    <definedName name="solver_num" localSheetId="10" hidden="1">3</definedName>
    <definedName name="solver_num" localSheetId="3" hidden="1">0</definedName>
    <definedName name="solver_nwt" localSheetId="12" hidden="1">1</definedName>
    <definedName name="solver_nwt" localSheetId="4" hidden="1">1</definedName>
    <definedName name="solver_nwt" localSheetId="1" hidden="1">1</definedName>
    <definedName name="solver_nwt" localSheetId="0" hidden="1">1</definedName>
    <definedName name="solver_nwt" localSheetId="5" hidden="1">1</definedName>
    <definedName name="solver_nwt" localSheetId="6" hidden="1">1</definedName>
    <definedName name="solver_nwt" localSheetId="7" hidden="1">1</definedName>
    <definedName name="solver_nwt" localSheetId="8" hidden="1">1</definedName>
    <definedName name="solver_nwt" localSheetId="9" hidden="1">1</definedName>
    <definedName name="solver_nwt" localSheetId="10" hidden="1">1</definedName>
    <definedName name="solver_opt" localSheetId="12" hidden="1">'Centralized model'!$C$83</definedName>
    <definedName name="solver_opt" localSheetId="4" hidden="1">'Gantt Charts'!#REF!</definedName>
    <definedName name="solver_opt" localSheetId="1" hidden="1">'Linear IP Module 1'!$C$21</definedName>
    <definedName name="solver_opt" localSheetId="0" hidden="1">'LP Module 1 '!$C$21</definedName>
    <definedName name="solver_opt" localSheetId="5" hidden="1">'Option 1'!$C$21</definedName>
    <definedName name="solver_opt" localSheetId="6" hidden="1">'Option 2'!$C$21</definedName>
    <definedName name="solver_opt" localSheetId="7" hidden="1">'Option 3'!$C$21</definedName>
    <definedName name="solver_opt" localSheetId="8" hidden="1">'Option 4'!$C$21</definedName>
    <definedName name="solver_opt" localSheetId="9" hidden="1">'Option 5'!$C$21</definedName>
    <definedName name="solver_opt" localSheetId="10" hidden="1">'Option 6'!$C$21</definedName>
    <definedName name="solver_opt" localSheetId="3" hidden="1">'TOC Module 1'!$E$5</definedName>
    <definedName name="solver_pre" localSheetId="12" hidden="1">0.000001</definedName>
    <definedName name="solver_pre" localSheetId="4" hidden="1">0.000001</definedName>
    <definedName name="solver_pre" localSheetId="1" hidden="1">0.000001</definedName>
    <definedName name="solver_pre" localSheetId="0" hidden="1">0.000001</definedName>
    <definedName name="solver_pre" localSheetId="5" hidden="1">0.000001</definedName>
    <definedName name="solver_pre" localSheetId="6" hidden="1">0.000001</definedName>
    <definedName name="solver_pre" localSheetId="7" hidden="1">0.000001</definedName>
    <definedName name="solver_pre" localSheetId="8" hidden="1">0.000001</definedName>
    <definedName name="solver_pre" localSheetId="9" hidden="1">0.000001</definedName>
    <definedName name="solver_pre" localSheetId="10" hidden="1">0.000001</definedName>
    <definedName name="solver_rbv" localSheetId="12" hidden="1">1</definedName>
    <definedName name="solver_rbv" localSheetId="4" hidden="1">1</definedName>
    <definedName name="solver_rbv" localSheetId="1" hidden="1">1</definedName>
    <definedName name="solver_rbv" localSheetId="0" hidden="1">1</definedName>
    <definedName name="solver_rbv" localSheetId="5" hidden="1">1</definedName>
    <definedName name="solver_rbv" localSheetId="6" hidden="1">1</definedName>
    <definedName name="solver_rbv" localSheetId="7" hidden="1">1</definedName>
    <definedName name="solver_rbv" localSheetId="8" hidden="1">1</definedName>
    <definedName name="solver_rbv" localSheetId="9" hidden="1">1</definedName>
    <definedName name="solver_rbv" localSheetId="10" hidden="1">1</definedName>
    <definedName name="solver_rel1" localSheetId="12" hidden="1">4</definedName>
    <definedName name="solver_rel1" localSheetId="4" hidden="1">1</definedName>
    <definedName name="solver_rel1" localSheetId="1" hidden="1">1</definedName>
    <definedName name="solver_rel1" localSheetId="0" hidden="1">1</definedName>
    <definedName name="solver_rel1" localSheetId="5" hidden="1">1</definedName>
    <definedName name="solver_rel1" localSheetId="6" hidden="1">1</definedName>
    <definedName name="solver_rel1" localSheetId="7" hidden="1">1</definedName>
    <definedName name="solver_rel1" localSheetId="8" hidden="1">1</definedName>
    <definedName name="solver_rel1" localSheetId="9" hidden="1">1</definedName>
    <definedName name="solver_rel1" localSheetId="10" hidden="1">1</definedName>
    <definedName name="solver_rel10" localSheetId="12" hidden="1">4</definedName>
    <definedName name="solver_rel11" localSheetId="12" hidden="1">4</definedName>
    <definedName name="solver_rel12" localSheetId="12" hidden="1">4</definedName>
    <definedName name="solver_rel13" localSheetId="12" hidden="1">4</definedName>
    <definedName name="solver_rel14" localSheetId="12" hidden="1">4</definedName>
    <definedName name="solver_rel15" localSheetId="12" hidden="1">4</definedName>
    <definedName name="solver_rel16" localSheetId="12" hidden="1">4</definedName>
    <definedName name="solver_rel17" localSheetId="12" hidden="1">4</definedName>
    <definedName name="solver_rel18" localSheetId="12" hidden="1">4</definedName>
    <definedName name="solver_rel2" localSheetId="12" hidden="1">1</definedName>
    <definedName name="solver_rel2" localSheetId="4" hidden="1">4</definedName>
    <definedName name="solver_rel2" localSheetId="1" hidden="1">4</definedName>
    <definedName name="solver_rel2" localSheetId="0" hidden="1">1</definedName>
    <definedName name="solver_rel2" localSheetId="5" hidden="1">4</definedName>
    <definedName name="solver_rel2" localSheetId="6" hidden="1">4</definedName>
    <definedName name="solver_rel2" localSheetId="7" hidden="1">4</definedName>
    <definedName name="solver_rel2" localSheetId="8" hidden="1">4</definedName>
    <definedName name="solver_rel2" localSheetId="9" hidden="1">4</definedName>
    <definedName name="solver_rel2" localSheetId="10" hidden="1">4</definedName>
    <definedName name="solver_rel3" localSheetId="12" hidden="1">1</definedName>
    <definedName name="solver_rel3" localSheetId="4" hidden="1">1</definedName>
    <definedName name="solver_rel3" localSheetId="1" hidden="1">1</definedName>
    <definedName name="solver_rel3" localSheetId="0" hidden="1">1</definedName>
    <definedName name="solver_rel3" localSheetId="5" hidden="1">1</definedName>
    <definedName name="solver_rel3" localSheetId="6" hidden="1">1</definedName>
    <definedName name="solver_rel3" localSheetId="7" hidden="1">1</definedName>
    <definedName name="solver_rel3" localSheetId="8" hidden="1">1</definedName>
    <definedName name="solver_rel3" localSheetId="9" hidden="1">1</definedName>
    <definedName name="solver_rel3" localSheetId="10" hidden="1">1</definedName>
    <definedName name="solver_rel4" localSheetId="12" hidden="1">4</definedName>
    <definedName name="solver_rel5" localSheetId="12" hidden="1">4</definedName>
    <definedName name="solver_rel6" localSheetId="12" hidden="1">4</definedName>
    <definedName name="solver_rel7" localSheetId="12" hidden="1">4</definedName>
    <definedName name="solver_rel8" localSheetId="12" hidden="1">4</definedName>
    <definedName name="solver_rel9" localSheetId="12" hidden="1">4</definedName>
    <definedName name="solver_rhs1" localSheetId="12" hidden="1">"integer"</definedName>
    <definedName name="solver_rhs1" localSheetId="4" hidden="1">'Gantt Charts'!#REF!</definedName>
    <definedName name="solver_rhs1" localSheetId="1" hidden="1">'Linear IP Module 1'!$C$9:$F$9</definedName>
    <definedName name="solver_rhs1" localSheetId="0" hidden="1">'LP Module 1 '!$C$9:$F$9</definedName>
    <definedName name="solver_rhs1" localSheetId="5" hidden="1">'Option 1'!$C$9:$F$9</definedName>
    <definedName name="solver_rhs1" localSheetId="6" hidden="1">'Option 2'!$C$9:$F$9</definedName>
    <definedName name="solver_rhs1" localSheetId="7" hidden="1">'Option 3'!$C$9:$F$9</definedName>
    <definedName name="solver_rhs1" localSheetId="8" hidden="1">'Option 4'!$C$9:$F$9</definedName>
    <definedName name="solver_rhs1" localSheetId="9" hidden="1">'Option 5'!$C$9:$F$9</definedName>
    <definedName name="solver_rhs1" localSheetId="10" hidden="1">'Option 6'!$C$9:$F$9</definedName>
    <definedName name="solver_rhs10" localSheetId="12" hidden="1">"integer"</definedName>
    <definedName name="solver_rhs11" localSheetId="12" hidden="1">"integer"</definedName>
    <definedName name="solver_rhs12" localSheetId="12" hidden="1">"integer"</definedName>
    <definedName name="solver_rhs13" localSheetId="12" hidden="1">"integer"</definedName>
    <definedName name="solver_rhs14" localSheetId="12" hidden="1">"integer"</definedName>
    <definedName name="solver_rhs15" localSheetId="12" hidden="1">"integer"</definedName>
    <definedName name="solver_rhs16" localSheetId="12" hidden="1">"integer"</definedName>
    <definedName name="solver_rhs17" localSheetId="12" hidden="1">"integer"</definedName>
    <definedName name="solver_rhs18" localSheetId="12" hidden="1">"integer"</definedName>
    <definedName name="solver_rhs2" localSheetId="12" hidden="1">'Centralized model'!$C$79:$F$79</definedName>
    <definedName name="solver_rhs2" localSheetId="4" hidden="1">"integer"</definedName>
    <definedName name="solver_rhs2" localSheetId="1" hidden="1">"integer"</definedName>
    <definedName name="solver_rhs2" localSheetId="0" hidden="1">'LP Module 1 '!$I$14:$I$18</definedName>
    <definedName name="solver_rhs2" localSheetId="5" hidden="1">"integer"</definedName>
    <definedName name="solver_rhs2" localSheetId="6" hidden="1">"integer"</definedName>
    <definedName name="solver_rhs2" localSheetId="7" hidden="1">"integer"</definedName>
    <definedName name="solver_rhs2" localSheetId="8" hidden="1">"integer"</definedName>
    <definedName name="solver_rhs2" localSheetId="9" hidden="1">"integer"</definedName>
    <definedName name="solver_rhs2" localSheetId="10" hidden="1">"integer"</definedName>
    <definedName name="solver_rhs3" localSheetId="12" hidden="1">'Centralized model'!$I$35:$I$74</definedName>
    <definedName name="solver_rhs3" localSheetId="4" hidden="1">40</definedName>
    <definedName name="solver_rhs3" localSheetId="1" hidden="1">'Linear IP Module 1'!$I$14:$I$18</definedName>
    <definedName name="solver_rhs3" localSheetId="0" hidden="1">'LP Module 1 '!$I$14:$I$18</definedName>
    <definedName name="solver_rhs3" localSheetId="5" hidden="1">'Option 1'!$I$14:$I$18</definedName>
    <definedName name="solver_rhs3" localSheetId="6" hidden="1">'Option 2'!$I$14:$I$18</definedName>
    <definedName name="solver_rhs3" localSheetId="7" hidden="1">'Option 3'!$I$14:$I$18</definedName>
    <definedName name="solver_rhs3" localSheetId="8" hidden="1">40</definedName>
    <definedName name="solver_rhs3" localSheetId="9" hidden="1">'Option 5'!$I$14:$I$18</definedName>
    <definedName name="solver_rhs3" localSheetId="10" hidden="1">'Option 6'!$I$14:$I$18</definedName>
    <definedName name="solver_rhs4" localSheetId="12" hidden="1">"integer"</definedName>
    <definedName name="solver_rhs5" localSheetId="12" hidden="1">"integer"</definedName>
    <definedName name="solver_rhs6" localSheetId="12" hidden="1">"integer"</definedName>
    <definedName name="solver_rhs7" localSheetId="12" hidden="1">"integer"</definedName>
    <definedName name="solver_rhs8" localSheetId="12" hidden="1">"integer"</definedName>
    <definedName name="solver_rhs9" localSheetId="12" hidden="1">"integer"</definedName>
    <definedName name="solver_rlx" localSheetId="12" hidden="1">2</definedName>
    <definedName name="solver_rlx" localSheetId="4" hidden="1">2</definedName>
    <definedName name="solver_rlx" localSheetId="1" hidden="1">2</definedName>
    <definedName name="solver_rlx" localSheetId="0" hidden="1">2</definedName>
    <definedName name="solver_rlx" localSheetId="5" hidden="1">2</definedName>
    <definedName name="solver_rlx" localSheetId="6" hidden="1">2</definedName>
    <definedName name="solver_rlx" localSheetId="7" hidden="1">2</definedName>
    <definedName name="solver_rlx" localSheetId="8" hidden="1">2</definedName>
    <definedName name="solver_rlx" localSheetId="9" hidden="1">2</definedName>
    <definedName name="solver_rlx" localSheetId="10" hidden="1">2</definedName>
    <definedName name="solver_rsd" localSheetId="12" hidden="1">0</definedName>
    <definedName name="solver_rsd" localSheetId="4" hidden="1">0</definedName>
    <definedName name="solver_rsd" localSheetId="1" hidden="1">0</definedName>
    <definedName name="solver_rsd" localSheetId="0" hidden="1">0</definedName>
    <definedName name="solver_rsd" localSheetId="5" hidden="1">0</definedName>
    <definedName name="solver_rsd" localSheetId="6" hidden="1">0</definedName>
    <definedName name="solver_rsd" localSheetId="7" hidden="1">0</definedName>
    <definedName name="solver_rsd" localSheetId="8" hidden="1">0</definedName>
    <definedName name="solver_rsd" localSheetId="9" hidden="1">0</definedName>
    <definedName name="solver_rsd" localSheetId="10" hidden="1">0</definedName>
    <definedName name="solver_scl" localSheetId="12" hidden="1">1</definedName>
    <definedName name="solver_scl" localSheetId="4" hidden="1">1</definedName>
    <definedName name="solver_scl" localSheetId="1" hidden="1">1</definedName>
    <definedName name="solver_scl" localSheetId="0" hidden="1">1</definedName>
    <definedName name="solver_scl" localSheetId="5" hidden="1">1</definedName>
    <definedName name="solver_scl" localSheetId="6" hidden="1">1</definedName>
    <definedName name="solver_scl" localSheetId="7" hidden="1">1</definedName>
    <definedName name="solver_scl" localSheetId="8" hidden="1">1</definedName>
    <definedName name="solver_scl" localSheetId="9" hidden="1">1</definedName>
    <definedName name="solver_scl" localSheetId="10" hidden="1">1</definedName>
    <definedName name="solver_sho" localSheetId="12" hidden="1">2</definedName>
    <definedName name="solver_sho" localSheetId="4" hidden="1">2</definedName>
    <definedName name="solver_sho" localSheetId="1" hidden="1">2</definedName>
    <definedName name="solver_sho" localSheetId="0" hidden="1">2</definedName>
    <definedName name="solver_sho" localSheetId="5" hidden="1">2</definedName>
    <definedName name="solver_sho" localSheetId="6" hidden="1">2</definedName>
    <definedName name="solver_sho" localSheetId="7" hidden="1">2</definedName>
    <definedName name="solver_sho" localSheetId="8" hidden="1">2</definedName>
    <definedName name="solver_sho" localSheetId="9" hidden="1">2</definedName>
    <definedName name="solver_sho" localSheetId="10" hidden="1">2</definedName>
    <definedName name="solver_ssz" localSheetId="12" hidden="1">100</definedName>
    <definedName name="solver_ssz" localSheetId="4" hidden="1">100</definedName>
    <definedName name="solver_ssz" localSheetId="1" hidden="1">100</definedName>
    <definedName name="solver_ssz" localSheetId="0" hidden="1">100</definedName>
    <definedName name="solver_ssz" localSheetId="5" hidden="1">100</definedName>
    <definedName name="solver_ssz" localSheetId="6" hidden="1">100</definedName>
    <definedName name="solver_ssz" localSheetId="7" hidden="1">100</definedName>
    <definedName name="solver_ssz" localSheetId="8" hidden="1">100</definedName>
    <definedName name="solver_ssz" localSheetId="9" hidden="1">100</definedName>
    <definedName name="solver_ssz" localSheetId="10" hidden="1">100</definedName>
    <definedName name="solver_tim" localSheetId="12" hidden="1">2147483647</definedName>
    <definedName name="solver_tim" localSheetId="4" hidden="1">2147483647</definedName>
    <definedName name="solver_tim" localSheetId="1" hidden="1">2147483647</definedName>
    <definedName name="solver_tim" localSheetId="0" hidden="1">2147483647</definedName>
    <definedName name="solver_tim" localSheetId="5" hidden="1">2147483647</definedName>
    <definedName name="solver_tim" localSheetId="6" hidden="1">2147483647</definedName>
    <definedName name="solver_tim" localSheetId="7" hidden="1">2147483647</definedName>
    <definedName name="solver_tim" localSheetId="8" hidden="1">2147483647</definedName>
    <definedName name="solver_tim" localSheetId="9" hidden="1">2147483647</definedName>
    <definedName name="solver_tim" localSheetId="10" hidden="1">2147483647</definedName>
    <definedName name="solver_tol" localSheetId="12" hidden="1">0.01</definedName>
    <definedName name="solver_tol" localSheetId="4" hidden="1">0.01</definedName>
    <definedName name="solver_tol" localSheetId="1" hidden="1">0.01</definedName>
    <definedName name="solver_tol" localSheetId="0" hidden="1">0.01</definedName>
    <definedName name="solver_tol" localSheetId="5" hidden="1">0.01</definedName>
    <definedName name="solver_tol" localSheetId="6" hidden="1">0.01</definedName>
    <definedName name="solver_tol" localSheetId="7" hidden="1">0.01</definedName>
    <definedName name="solver_tol" localSheetId="8" hidden="1">0.01</definedName>
    <definedName name="solver_tol" localSheetId="9" hidden="1">0.01</definedName>
    <definedName name="solver_tol" localSheetId="10" hidden="1">0.01</definedName>
    <definedName name="solver_typ" localSheetId="12" hidden="1">1</definedName>
    <definedName name="solver_typ" localSheetId="4" hidden="1">1</definedName>
    <definedName name="solver_typ" localSheetId="1" hidden="1">1</definedName>
    <definedName name="solver_typ" localSheetId="0" hidden="1">1</definedName>
    <definedName name="solver_typ" localSheetId="5" hidden="1">1</definedName>
    <definedName name="solver_typ" localSheetId="6" hidden="1">1</definedName>
    <definedName name="solver_typ" localSheetId="7" hidden="1">1</definedName>
    <definedName name="solver_typ" localSheetId="8" hidden="1">1</definedName>
    <definedName name="solver_typ" localSheetId="9" hidden="1">1</definedName>
    <definedName name="solver_typ" localSheetId="10" hidden="1">1</definedName>
    <definedName name="solver_typ" localSheetId="3" hidden="1">1</definedName>
    <definedName name="solver_val" localSheetId="12" hidden="1">0</definedName>
    <definedName name="solver_val" localSheetId="4" hidden="1">0</definedName>
    <definedName name="solver_val" localSheetId="1" hidden="1">0</definedName>
    <definedName name="solver_val" localSheetId="0" hidden="1">0</definedName>
    <definedName name="solver_val" localSheetId="5" hidden="1">0</definedName>
    <definedName name="solver_val" localSheetId="6" hidden="1">0</definedName>
    <definedName name="solver_val" localSheetId="7" hidden="1">0</definedName>
    <definedName name="solver_val" localSheetId="8" hidden="1">0</definedName>
    <definedName name="solver_val" localSheetId="9" hidden="1">0</definedName>
    <definedName name="solver_val" localSheetId="10" hidden="1">0</definedName>
    <definedName name="solver_val" localSheetId="3" hidden="1">0</definedName>
    <definedName name="solver_ver" localSheetId="12" hidden="1">3</definedName>
    <definedName name="solver_ver" localSheetId="4" hidden="1">3</definedName>
    <definedName name="solver_ver" localSheetId="1" hidden="1">3</definedName>
    <definedName name="solver_ver" localSheetId="0" hidden="1">3</definedName>
    <definedName name="solver_ver" localSheetId="5" hidden="1">3</definedName>
    <definedName name="solver_ver" localSheetId="6" hidden="1">3</definedName>
    <definedName name="solver_ver" localSheetId="7" hidden="1">3</definedName>
    <definedName name="solver_ver" localSheetId="8" hidden="1">3</definedName>
    <definedName name="solver_ver" localSheetId="9" hidden="1">3</definedName>
    <definedName name="solver_ver" localSheetId="10" hidden="1">3</definedName>
    <definedName name="solver_ver" localSheetId="3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1" i="42" l="1"/>
  <c r="I18" i="42"/>
  <c r="G18" i="42"/>
  <c r="I17" i="42"/>
  <c r="G17" i="42"/>
  <c r="G16" i="42"/>
  <c r="I15" i="42"/>
  <c r="G15" i="42"/>
  <c r="I14" i="42"/>
  <c r="G14" i="42"/>
  <c r="O86" i="41"/>
  <c r="I16" i="37"/>
  <c r="I15" i="37"/>
  <c r="I17" i="37"/>
  <c r="I18" i="37"/>
  <c r="I14" i="37"/>
  <c r="I15" i="36"/>
  <c r="I16" i="36"/>
  <c r="I17" i="36"/>
  <c r="I18" i="36"/>
  <c r="I14" i="36"/>
  <c r="I15" i="35"/>
  <c r="I16" i="35"/>
  <c r="I17" i="35"/>
  <c r="I18" i="35"/>
  <c r="I14" i="35"/>
  <c r="I15" i="34"/>
  <c r="I16" i="34"/>
  <c r="I17" i="34"/>
  <c r="I18" i="34"/>
  <c r="I14" i="34"/>
  <c r="I18" i="33"/>
  <c r="I17" i="33"/>
  <c r="I16" i="33"/>
  <c r="I15" i="33"/>
  <c r="I14" i="33"/>
  <c r="I18" i="32"/>
  <c r="I17" i="32"/>
  <c r="I16" i="32"/>
  <c r="I15" i="32"/>
  <c r="I14" i="32"/>
  <c r="J15" i="2"/>
  <c r="J16" i="2"/>
  <c r="J17" i="2"/>
  <c r="J18" i="2"/>
  <c r="J14" i="2"/>
  <c r="I15" i="1"/>
  <c r="I16" i="1"/>
  <c r="I17" i="1"/>
  <c r="I18" i="1"/>
  <c r="I14" i="1"/>
  <c r="K78" i="41"/>
  <c r="L78" i="41"/>
  <c r="M78" i="41"/>
  <c r="N78" i="41"/>
  <c r="K79" i="41"/>
  <c r="L79" i="41"/>
  <c r="M79" i="41"/>
  <c r="N79" i="41"/>
  <c r="K80" i="41"/>
  <c r="L80" i="41"/>
  <c r="M80" i="41"/>
  <c r="N80" i="41"/>
  <c r="K81" i="41"/>
  <c r="L81" i="41"/>
  <c r="M81" i="41"/>
  <c r="N81" i="41"/>
  <c r="K82" i="41"/>
  <c r="L82" i="41"/>
  <c r="O82" i="41" s="1"/>
  <c r="M82" i="41"/>
  <c r="N82" i="41"/>
  <c r="K83" i="41"/>
  <c r="L83" i="41"/>
  <c r="M83" i="41"/>
  <c r="N83" i="41"/>
  <c r="K84" i="41"/>
  <c r="L84" i="41"/>
  <c r="O84" i="41" s="1"/>
  <c r="M84" i="41"/>
  <c r="N84" i="41"/>
  <c r="L77" i="41"/>
  <c r="M77" i="41"/>
  <c r="N77" i="41"/>
  <c r="K77" i="41"/>
  <c r="D77" i="41"/>
  <c r="E77" i="41"/>
  <c r="F77" i="41"/>
  <c r="C77" i="41"/>
  <c r="I56" i="41"/>
  <c r="I74" i="41"/>
  <c r="I73" i="41"/>
  <c r="I72" i="41"/>
  <c r="I71" i="41"/>
  <c r="I70" i="41"/>
  <c r="I69" i="41"/>
  <c r="I68" i="41"/>
  <c r="I67" i="41"/>
  <c r="I66" i="41"/>
  <c r="I65" i="41"/>
  <c r="I64" i="41"/>
  <c r="I63" i="41"/>
  <c r="I62" i="41"/>
  <c r="I61" i="41"/>
  <c r="I60" i="41"/>
  <c r="I59" i="41"/>
  <c r="I58" i="41"/>
  <c r="I57" i="41"/>
  <c r="I55" i="41"/>
  <c r="I54" i="41"/>
  <c r="I53" i="41"/>
  <c r="I52" i="41"/>
  <c r="I51" i="41"/>
  <c r="I50" i="41"/>
  <c r="I49" i="41"/>
  <c r="I48" i="41"/>
  <c r="I47" i="41"/>
  <c r="I46" i="41"/>
  <c r="I45" i="41"/>
  <c r="I44" i="41"/>
  <c r="I43" i="41"/>
  <c r="I36" i="41"/>
  <c r="I37" i="41"/>
  <c r="I38" i="41"/>
  <c r="I39" i="41"/>
  <c r="I40" i="41"/>
  <c r="I41" i="41"/>
  <c r="I42" i="41"/>
  <c r="I35" i="41"/>
  <c r="G52" i="41"/>
  <c r="G51" i="41"/>
  <c r="G60" i="41"/>
  <c r="G61" i="41"/>
  <c r="G62" i="41"/>
  <c r="G63" i="41"/>
  <c r="G64" i="41"/>
  <c r="G65" i="41"/>
  <c r="G66" i="41"/>
  <c r="G59" i="41"/>
  <c r="G53" i="41"/>
  <c r="G54" i="41"/>
  <c r="G55" i="41"/>
  <c r="G56" i="41"/>
  <c r="G57" i="41"/>
  <c r="G58" i="41"/>
  <c r="G74" i="41"/>
  <c r="G68" i="41"/>
  <c r="G69" i="41"/>
  <c r="G70" i="41"/>
  <c r="G71" i="41"/>
  <c r="G72" i="41"/>
  <c r="G73" i="41"/>
  <c r="G67" i="41"/>
  <c r="G44" i="41"/>
  <c r="G45" i="41"/>
  <c r="G46" i="41"/>
  <c r="G47" i="41"/>
  <c r="G48" i="41"/>
  <c r="G49" i="41"/>
  <c r="G50" i="41"/>
  <c r="G43" i="41"/>
  <c r="G36" i="41"/>
  <c r="G37" i="41"/>
  <c r="G38" i="41"/>
  <c r="G39" i="41"/>
  <c r="G40" i="41"/>
  <c r="G41" i="41"/>
  <c r="G42" i="41"/>
  <c r="G35" i="41"/>
  <c r="D79" i="41"/>
  <c r="E79" i="41"/>
  <c r="F79" i="41"/>
  <c r="C79" i="41"/>
  <c r="XEW1048371" i="41"/>
  <c r="XEW1048370" i="41"/>
  <c r="XEW1048369" i="41"/>
  <c r="XEW1048368" i="41"/>
  <c r="XEW1048367" i="41"/>
  <c r="XEW1048366" i="41"/>
  <c r="D27" i="2"/>
  <c r="D24" i="2"/>
  <c r="E24" i="2"/>
  <c r="F23" i="2"/>
  <c r="F24" i="2" s="1"/>
  <c r="G23" i="2"/>
  <c r="G24" i="2" s="1"/>
  <c r="XEU1048558" i="40"/>
  <c r="XEU1048557" i="40"/>
  <c r="XEU1048556" i="40"/>
  <c r="XEU1048555" i="40"/>
  <c r="XEU1048554" i="40"/>
  <c r="XEU1048553" i="40"/>
  <c r="O77" i="41" l="1"/>
  <c r="O80" i="41"/>
  <c r="O81" i="41"/>
  <c r="O83" i="41"/>
  <c r="O79" i="41"/>
  <c r="O78" i="41"/>
  <c r="C83" i="41"/>
  <c r="H24" i="2"/>
  <c r="O85" i="41" l="1"/>
  <c r="O87" i="41" s="1"/>
  <c r="O88" i="41" s="1"/>
  <c r="XDE1048554" i="37"/>
  <c r="XDE1048553" i="37"/>
  <c r="XDE1048552" i="37"/>
  <c r="XDE1048551" i="37"/>
  <c r="XDE1048550" i="37"/>
  <c r="XDE1048549" i="37"/>
  <c r="E40" i="37"/>
  <c r="D40" i="37"/>
  <c r="F39" i="37"/>
  <c r="F40" i="37" s="1"/>
  <c r="F38" i="37"/>
  <c r="E38" i="37"/>
  <c r="D38" i="37"/>
  <c r="C38" i="37"/>
  <c r="F32" i="37"/>
  <c r="E32" i="37"/>
  <c r="D32" i="37"/>
  <c r="C32" i="37"/>
  <c r="F31" i="37"/>
  <c r="E31" i="37"/>
  <c r="D31" i="37"/>
  <c r="C31" i="37"/>
  <c r="F30" i="37"/>
  <c r="E30" i="37"/>
  <c r="D30" i="37"/>
  <c r="C30" i="37"/>
  <c r="F29" i="37"/>
  <c r="E29" i="37"/>
  <c r="D29" i="37"/>
  <c r="C29" i="37"/>
  <c r="F28" i="37"/>
  <c r="E28" i="37"/>
  <c r="D28" i="37"/>
  <c r="C28" i="37"/>
  <c r="C21" i="37"/>
  <c r="G18" i="37"/>
  <c r="G17" i="37"/>
  <c r="G16" i="37"/>
  <c r="G15" i="37"/>
  <c r="G14" i="37"/>
  <c r="F38" i="36"/>
  <c r="XDE1048554" i="36"/>
  <c r="XDE1048553" i="36"/>
  <c r="XDE1048552" i="36"/>
  <c r="XDE1048551" i="36"/>
  <c r="XDE1048550" i="36"/>
  <c r="XDE1048549" i="36"/>
  <c r="E40" i="36"/>
  <c r="F39" i="36"/>
  <c r="F40" i="36" s="1"/>
  <c r="E38" i="36"/>
  <c r="D38" i="36"/>
  <c r="C38" i="36"/>
  <c r="F32" i="36"/>
  <c r="E32" i="36"/>
  <c r="D32" i="36"/>
  <c r="C32" i="36"/>
  <c r="F31" i="36"/>
  <c r="E31" i="36"/>
  <c r="D31" i="36"/>
  <c r="C31" i="36"/>
  <c r="F30" i="36"/>
  <c r="E30" i="36"/>
  <c r="G30" i="36" s="1"/>
  <c r="D30" i="36"/>
  <c r="C30" i="36"/>
  <c r="F29" i="36"/>
  <c r="E29" i="36"/>
  <c r="D29" i="36"/>
  <c r="C29" i="36"/>
  <c r="F28" i="36"/>
  <c r="E28" i="36"/>
  <c r="D28" i="36"/>
  <c r="C28" i="36"/>
  <c r="C21" i="36"/>
  <c r="G18" i="36"/>
  <c r="G17" i="36"/>
  <c r="G16" i="36"/>
  <c r="G15" i="36"/>
  <c r="G14" i="36"/>
  <c r="G31" i="37" l="1"/>
  <c r="G28" i="36"/>
  <c r="G29" i="36"/>
  <c r="G31" i="36"/>
  <c r="G28" i="37"/>
  <c r="G29" i="37"/>
  <c r="G30" i="37"/>
  <c r="G32" i="37"/>
  <c r="C39" i="37"/>
  <c r="G32" i="36"/>
  <c r="C40" i="37" l="1"/>
  <c r="G40" i="37" s="1"/>
  <c r="D40" i="36"/>
  <c r="C39" i="36" l="1"/>
  <c r="E40" i="35"/>
  <c r="F40" i="35"/>
  <c r="C40" i="35"/>
  <c r="F39" i="35"/>
  <c r="C39" i="35"/>
  <c r="E40" i="34"/>
  <c r="F40" i="34"/>
  <c r="C40" i="34"/>
  <c r="E38" i="34"/>
  <c r="D38" i="34"/>
  <c r="C38" i="34"/>
  <c r="F38" i="34"/>
  <c r="E39" i="34"/>
  <c r="XDE1048554" i="35"/>
  <c r="XDE1048553" i="35"/>
  <c r="XDE1048552" i="35"/>
  <c r="XDE1048551" i="35"/>
  <c r="XDE1048550" i="35"/>
  <c r="XDE1048549" i="35"/>
  <c r="F38" i="35"/>
  <c r="E38" i="35"/>
  <c r="D38" i="35"/>
  <c r="C38" i="35"/>
  <c r="F32" i="35"/>
  <c r="E32" i="35"/>
  <c r="D32" i="35"/>
  <c r="C32" i="35"/>
  <c r="F31" i="35"/>
  <c r="E31" i="35"/>
  <c r="D31" i="35"/>
  <c r="C31" i="35"/>
  <c r="F30" i="35"/>
  <c r="E30" i="35"/>
  <c r="D30" i="35"/>
  <c r="C30" i="35"/>
  <c r="F29" i="35"/>
  <c r="E29" i="35"/>
  <c r="D29" i="35"/>
  <c r="C29" i="35"/>
  <c r="F28" i="35"/>
  <c r="E28" i="35"/>
  <c r="D28" i="35"/>
  <c r="C28" i="35"/>
  <c r="C21" i="35"/>
  <c r="G18" i="35"/>
  <c r="G17" i="35"/>
  <c r="G16" i="35"/>
  <c r="G15" i="35"/>
  <c r="G14" i="35"/>
  <c r="XDE1048554" i="34"/>
  <c r="XDE1048553" i="34"/>
  <c r="XDE1048552" i="34"/>
  <c r="XDE1048551" i="34"/>
  <c r="XDE1048550" i="34"/>
  <c r="XDE1048549" i="34"/>
  <c r="F39" i="34"/>
  <c r="F32" i="34"/>
  <c r="E32" i="34"/>
  <c r="D32" i="34"/>
  <c r="C32" i="34"/>
  <c r="F31" i="34"/>
  <c r="E31" i="34"/>
  <c r="D31" i="34"/>
  <c r="C31" i="34"/>
  <c r="F30" i="34"/>
  <c r="E30" i="34"/>
  <c r="D30" i="34"/>
  <c r="C30" i="34"/>
  <c r="F29" i="34"/>
  <c r="E29" i="34"/>
  <c r="D29" i="34"/>
  <c r="C29" i="34"/>
  <c r="F28" i="34"/>
  <c r="E28" i="34"/>
  <c r="D28" i="34"/>
  <c r="G28" i="34" s="1"/>
  <c r="C28" i="34"/>
  <c r="C21" i="34"/>
  <c r="G18" i="34"/>
  <c r="G17" i="34"/>
  <c r="G16" i="34"/>
  <c r="G15" i="34"/>
  <c r="G14" i="34"/>
  <c r="E39" i="33"/>
  <c r="E40" i="33" s="1"/>
  <c r="D39" i="33"/>
  <c r="D40" i="33" s="1"/>
  <c r="F39" i="33"/>
  <c r="D38" i="33"/>
  <c r="E38" i="33"/>
  <c r="F38" i="33"/>
  <c r="C38" i="33"/>
  <c r="D38" i="32"/>
  <c r="E38" i="32"/>
  <c r="F38" i="32"/>
  <c r="C38" i="32"/>
  <c r="D39" i="32"/>
  <c r="F40" i="32"/>
  <c r="E40" i="32"/>
  <c r="C40" i="32"/>
  <c r="D40" i="32"/>
  <c r="XDE1048554" i="33"/>
  <c r="XDE1048553" i="33"/>
  <c r="XDE1048552" i="33"/>
  <c r="XDE1048551" i="33"/>
  <c r="XDE1048550" i="33"/>
  <c r="XDE1048549" i="33"/>
  <c r="F32" i="33"/>
  <c r="E32" i="33"/>
  <c r="D32" i="33"/>
  <c r="C32" i="33"/>
  <c r="G32" i="33" s="1"/>
  <c r="F31" i="33"/>
  <c r="E31" i="33"/>
  <c r="D31" i="33"/>
  <c r="C31" i="33"/>
  <c r="F30" i="33"/>
  <c r="E30" i="33"/>
  <c r="D30" i="33"/>
  <c r="C30" i="33"/>
  <c r="F29" i="33"/>
  <c r="E29" i="33"/>
  <c r="D29" i="33"/>
  <c r="C29" i="33"/>
  <c r="F28" i="33"/>
  <c r="E28" i="33"/>
  <c r="D28" i="33"/>
  <c r="C28" i="33"/>
  <c r="G28" i="33" s="1"/>
  <c r="C21" i="33"/>
  <c r="G18" i="33"/>
  <c r="G17" i="33"/>
  <c r="G16" i="33"/>
  <c r="G15" i="33"/>
  <c r="G14" i="33"/>
  <c r="C29" i="32"/>
  <c r="D29" i="32"/>
  <c r="E29" i="32"/>
  <c r="F29" i="32"/>
  <c r="C30" i="32"/>
  <c r="D30" i="32"/>
  <c r="E30" i="32"/>
  <c r="F30" i="32"/>
  <c r="C31" i="32"/>
  <c r="D31" i="32"/>
  <c r="E31" i="32"/>
  <c r="F31" i="32"/>
  <c r="C32" i="32"/>
  <c r="D32" i="32"/>
  <c r="E32" i="32"/>
  <c r="F32" i="32"/>
  <c r="D28" i="32"/>
  <c r="E28" i="32"/>
  <c r="F28" i="32"/>
  <c r="C28" i="32"/>
  <c r="XDE1048554" i="32"/>
  <c r="XDE1048553" i="32"/>
  <c r="XDE1048552" i="32"/>
  <c r="XDE1048551" i="32"/>
  <c r="XDE1048550" i="32"/>
  <c r="XDE1048549" i="32"/>
  <c r="C21" i="32"/>
  <c r="C6" i="31" s="1"/>
  <c r="G18" i="32"/>
  <c r="G17" i="32"/>
  <c r="G16" i="32"/>
  <c r="G15" i="32"/>
  <c r="G14" i="32"/>
  <c r="G14" i="1"/>
  <c r="F22" i="2"/>
  <c r="E22" i="2"/>
  <c r="D22" i="2"/>
  <c r="E14" i="2"/>
  <c r="D14" i="2"/>
  <c r="D39" i="35" l="1"/>
  <c r="G32" i="34"/>
  <c r="G29" i="34"/>
  <c r="G31" i="34"/>
  <c r="G30" i="33"/>
  <c r="G29" i="33"/>
  <c r="G40" i="32"/>
  <c r="C40" i="36"/>
  <c r="G40" i="36" s="1"/>
  <c r="D40" i="35"/>
  <c r="G40" i="35" s="1"/>
  <c r="G29" i="35"/>
  <c r="G31" i="35"/>
  <c r="G30" i="35"/>
  <c r="G28" i="35"/>
  <c r="G32" i="35"/>
  <c r="F40" i="33"/>
  <c r="C39" i="33" s="1"/>
  <c r="C40" i="33" s="1"/>
  <c r="G40" i="33" s="1"/>
  <c r="D39" i="34"/>
  <c r="D40" i="34" s="1"/>
  <c r="G40" i="34" s="1"/>
  <c r="G30" i="34"/>
  <c r="G31" i="33"/>
  <c r="G31" i="32"/>
  <c r="G30" i="32"/>
  <c r="G29" i="32"/>
  <c r="G32" i="32"/>
  <c r="G28" i="32"/>
  <c r="G22" i="2"/>
  <c r="G18" i="2" l="1"/>
  <c r="F18" i="2"/>
  <c r="E18" i="2"/>
  <c r="D18" i="2"/>
  <c r="G17" i="2"/>
  <c r="F17" i="2"/>
  <c r="E17" i="2"/>
  <c r="D17" i="2"/>
  <c r="G16" i="2"/>
  <c r="F16" i="2"/>
  <c r="E16" i="2"/>
  <c r="D16" i="2"/>
  <c r="G15" i="2"/>
  <c r="F15" i="2"/>
  <c r="E15" i="2"/>
  <c r="D15" i="2"/>
  <c r="G14" i="2"/>
  <c r="F14" i="2"/>
  <c r="XBH1048556" i="1"/>
  <c r="XBH1048555" i="1"/>
  <c r="XBH1048554" i="1"/>
  <c r="XBH1048553" i="1"/>
  <c r="XBH1048552" i="1"/>
  <c r="XBH1048551" i="1"/>
  <c r="C21" i="1"/>
  <c r="G18" i="1"/>
  <c r="G17" i="1"/>
  <c r="G16" i="1"/>
  <c r="G15" i="1"/>
  <c r="D8" i="31" l="1"/>
  <c r="E8" i="31" s="1"/>
  <c r="D9" i="31"/>
  <c r="E9" i="31" s="1"/>
  <c r="D11" i="31"/>
  <c r="E11" i="31" s="1"/>
  <c r="D6" i="31"/>
  <c r="E6" i="31" s="1"/>
  <c r="D7" i="31"/>
  <c r="E7" i="31" s="1"/>
  <c r="D10" i="31"/>
  <c r="E10" i="31" s="1"/>
  <c r="H18" i="2"/>
  <c r="H15" i="2"/>
  <c r="H14" i="2"/>
  <c r="H17" i="2"/>
  <c r="H16" i="2"/>
</calcChain>
</file>

<file path=xl/sharedStrings.xml><?xml version="1.0" encoding="utf-8"?>
<sst xmlns="http://schemas.openxmlformats.org/spreadsheetml/2006/main" count="668" uniqueCount="107">
  <si>
    <t>Demand</t>
  </si>
  <si>
    <t>&lt;=</t>
  </si>
  <si>
    <t>difference</t>
  </si>
  <si>
    <t>MULTIPLE OPTIMAL SOLUTIONS</t>
  </si>
  <si>
    <t>M3</t>
  </si>
  <si>
    <t>M4</t>
  </si>
  <si>
    <t>M1</t>
  </si>
  <si>
    <t>M2</t>
  </si>
  <si>
    <t>M5</t>
  </si>
  <si>
    <t>BOTTLENECK</t>
  </si>
  <si>
    <t>Margin</t>
  </si>
  <si>
    <t>Optimal production quantities</t>
  </si>
  <si>
    <t xml:space="preserve">Processing times </t>
  </si>
  <si>
    <t>WS1</t>
  </si>
  <si>
    <t>Capacity constraints: total processing time on Workstation WSj</t>
  </si>
  <si>
    <t>WS2</t>
  </si>
  <si>
    <t>WS3</t>
  </si>
  <si>
    <t>WS4</t>
  </si>
  <si>
    <t>WS5</t>
  </si>
  <si>
    <t>LEFT HAND SIDE</t>
  </si>
  <si>
    <t>SIGN</t>
  </si>
  <si>
    <t>RIGHT HAND SIDE</t>
  </si>
  <si>
    <t>ti1</t>
  </si>
  <si>
    <t>ti2</t>
  </si>
  <si>
    <t>ti3</t>
  </si>
  <si>
    <t>ti4</t>
  </si>
  <si>
    <t>ti5</t>
  </si>
  <si>
    <t>Blue car</t>
  </si>
  <si>
    <t>Green car</t>
  </si>
  <si>
    <t>Pink car</t>
  </si>
  <si>
    <t>Yellow car</t>
  </si>
  <si>
    <t>Solution 1</t>
  </si>
  <si>
    <t>Solution 2</t>
  </si>
  <si>
    <t>Optimal profit</t>
  </si>
  <si>
    <t xml:space="preserve">DIFFERENCE IN PROFIT WITH AND WITHOUT THE OPTION </t>
  </si>
  <si>
    <t>OPTIMAL PROFIT OF THE OPTION</t>
  </si>
  <si>
    <t>THE MAXIMUM AMOUNT TO PAY FOR Ok</t>
  </si>
  <si>
    <t xml:space="preserve">OPTION </t>
  </si>
  <si>
    <t>TOC solutions</t>
  </si>
  <si>
    <t>the bottleneck</t>
  </si>
  <si>
    <t>total time</t>
  </si>
  <si>
    <t>The total time on the bottleneck WS3</t>
  </si>
  <si>
    <t>Unit margin per hour on the bottleneck</t>
  </si>
  <si>
    <t>TOC:</t>
  </si>
  <si>
    <t>Total quantity produced</t>
  </si>
  <si>
    <t>Overall demand</t>
  </si>
  <si>
    <t>Number of groups</t>
  </si>
  <si>
    <t xml:space="preserve">Optimal total profit </t>
  </si>
  <si>
    <t>Demand constraint</t>
  </si>
  <si>
    <t>Option</t>
  </si>
  <si>
    <t>Profit</t>
  </si>
  <si>
    <t>total profit with additional options</t>
  </si>
  <si>
    <t>the maximum amount of investment</t>
  </si>
  <si>
    <t>Note:</t>
  </si>
  <si>
    <t>2 - a green piece to be placed in the inventory between WS2 &amp; WS3</t>
  </si>
  <si>
    <t>1 - a green piece to be placed on the third square of WS3</t>
  </si>
  <si>
    <t>3 - a green piece to be placed in the inventory between WS4 &amp; WS5</t>
  </si>
  <si>
    <t xml:space="preserve">a) The Gantt chart for 2 consecutive games of 40 rounds </t>
  </si>
  <si>
    <t>b) The Gantt chart with the optimal schedule for a single game</t>
  </si>
  <si>
    <t>total profit without additional options</t>
  </si>
  <si>
    <r>
      <rPr>
        <b/>
        <sz val="11"/>
        <color theme="1"/>
        <rFont val="Aptos Narrow"/>
        <family val="2"/>
        <scheme val="minor"/>
      </rPr>
      <t>Left hand side:</t>
    </r>
    <r>
      <rPr>
        <sz val="11"/>
        <color theme="1"/>
        <rFont val="Aptos Narrow"/>
        <family val="2"/>
        <scheme val="minor"/>
      </rPr>
      <t xml:space="preserve"> total processing time on a WS required to produce the optimal quantities</t>
    </r>
  </si>
  <si>
    <t>Initial demand per team</t>
  </si>
  <si>
    <t>Option 1</t>
  </si>
  <si>
    <t>Option 2</t>
  </si>
  <si>
    <t>Option 3</t>
  </si>
  <si>
    <t>Option 4</t>
  </si>
  <si>
    <t>Option 5</t>
  </si>
  <si>
    <t>Option 6</t>
  </si>
  <si>
    <t>no investment</t>
  </si>
  <si>
    <t xml:space="preserve"> </t>
  </si>
  <si>
    <t>Margin\ Processing times</t>
  </si>
  <si>
    <t>T</t>
  </si>
  <si>
    <r>
      <rPr>
        <b/>
        <sz val="11"/>
        <color theme="1"/>
        <rFont val="Aptos Narrow"/>
        <family val="2"/>
        <scheme val="minor"/>
      </rPr>
      <t>Right hand side:</t>
    </r>
    <r>
      <rPr>
        <sz val="11"/>
        <color theme="1"/>
        <rFont val="Aptos Narrow"/>
        <family val="2"/>
        <scheme val="minor"/>
      </rPr>
      <t xml:space="preserve"> maximum available production time, T</t>
    </r>
  </si>
  <si>
    <t>Microsoft Excel 16.0 Sensitivity Report</t>
  </si>
  <si>
    <t xml:space="preserve">Worksheet: [Solutions new.xlsx]LP Module 1 </t>
  </si>
  <si>
    <t>Report Created: 14/03/2025 13:54:57</t>
  </si>
  <si>
    <t>Variable Cells</t>
  </si>
  <si>
    <t>Cell</t>
  </si>
  <si>
    <t>Name</t>
  </si>
  <si>
    <t>Final</t>
  </si>
  <si>
    <t>Value</t>
  </si>
  <si>
    <t>Reduced</t>
  </si>
  <si>
    <t>Cost</t>
  </si>
  <si>
    <t>Objective</t>
  </si>
  <si>
    <t>Coefficient</t>
  </si>
  <si>
    <t>Allowable</t>
  </si>
  <si>
    <t>Increase</t>
  </si>
  <si>
    <t>Decrease</t>
  </si>
  <si>
    <t>Constraints</t>
  </si>
  <si>
    <t>Shadow</t>
  </si>
  <si>
    <t>Price</t>
  </si>
  <si>
    <t>Constraint</t>
  </si>
  <si>
    <t>R.H. Side</t>
  </si>
  <si>
    <t>$C$13</t>
  </si>
  <si>
    <t>$D$13</t>
  </si>
  <si>
    <t>$E$13</t>
  </si>
  <si>
    <t>$F$13</t>
  </si>
  <si>
    <t>$G$14</t>
  </si>
  <si>
    <t>WS1 LEFT HAND SIDE</t>
  </si>
  <si>
    <t>$G$15</t>
  </si>
  <si>
    <t>WS2 LEFT HAND SIDE</t>
  </si>
  <si>
    <t>$G$16</t>
  </si>
  <si>
    <t>WS3 LEFT HAND SIDE</t>
  </si>
  <si>
    <t>$G$17</t>
  </si>
  <si>
    <t>WS4 LEFT HAND SIDE</t>
  </si>
  <si>
    <t>$G$18</t>
  </si>
  <si>
    <t>WS5 LEFT HAND SIDE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</si>
</sst>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(* #,##0.0_);_(* \(#,##0.0\);_(* &quot;-&quot;??_);_(@_)"/>
    <numFmt numFmtId="166" formatCode="_(* #,##0_);_(* \(#,##0\);_(* &quot;-&quot;??_);_(@_)"/>
  </numFmts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8"/>
      <color rgb="FF000000"/>
      <name val="Calibri"/>
      <family val="2"/>
    </font>
    <font>
      <sz val="18"/>
      <color rgb="FF000000"/>
      <name val="Calibri"/>
      <family val="2"/>
    </font>
    <font>
      <sz val="18"/>
      <color rgb="FFFF0000"/>
      <name val="Calibri"/>
      <family val="2"/>
    </font>
    <font>
      <b/>
      <sz val="11"/>
      <color theme="1"/>
      <name val="Aptos Narrow"/>
      <family val="2"/>
      <scheme val="minor"/>
    </font>
    <font>
      <sz val="18"/>
      <name val="Calibri"/>
      <family val="2"/>
    </font>
    <font>
      <sz val="8"/>
      <name val="Aptos Narrow"/>
      <family val="2"/>
      <scheme val="minor"/>
    </font>
    <font>
      <sz val="18"/>
      <color theme="1"/>
      <name val="Calibri"/>
      <family val="2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6"/>
      <color rgb="FF000000"/>
      <name val="Calibri"/>
      <family val="2"/>
    </font>
    <font>
      <sz val="20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20"/>
      <color rgb="FF000000"/>
      <name val="Calibri"/>
      <family val="2"/>
    </font>
    <font>
      <sz val="20"/>
      <color rgb="FFFF000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indexed="18"/>
      <name val="Aptos Narrow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5B9BD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FFB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medium">
        <color rgb="FFFFFFFF"/>
      </bottom>
      <diagonal/>
    </border>
    <border>
      <left style="medium">
        <color rgb="FFFFFFFF"/>
      </left>
      <right style="thin">
        <color indexed="64"/>
      </right>
      <top style="thin">
        <color indexed="64"/>
      </top>
      <bottom style="medium">
        <color rgb="FFFFFFFF"/>
      </bottom>
      <diagonal/>
    </border>
    <border>
      <left style="medium">
        <color rgb="FFFFFFFF"/>
      </left>
      <right style="thin">
        <color indexed="64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n">
        <color indexed="64"/>
      </bottom>
      <diagonal/>
    </border>
    <border>
      <left style="medium">
        <color rgb="FFFFFFFF"/>
      </left>
      <right style="thin">
        <color indexed="64"/>
      </right>
      <top style="medium">
        <color rgb="FFFFFFFF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FFFFFF"/>
      </right>
      <top style="medium">
        <color rgb="FFFFFFFF"/>
      </top>
      <bottom style="thin">
        <color indexed="64"/>
      </bottom>
      <diagonal/>
    </border>
    <border>
      <left style="thin">
        <color indexed="64"/>
      </left>
      <right style="medium">
        <color rgb="FFFFFFFF"/>
      </right>
      <top style="thin">
        <color indexed="64"/>
      </top>
      <bottom style="medium">
        <color rgb="FFFFFFFF"/>
      </bottom>
      <diagonal/>
    </border>
    <border>
      <left style="thin">
        <color indexed="64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thin">
        <color indexed="64"/>
      </left>
      <right style="medium">
        <color rgb="FFFFFFFF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/>
      <bottom style="thin">
        <color indexed="64"/>
      </bottom>
      <diagonal/>
    </border>
    <border>
      <left style="medium">
        <color rgb="FFFFFF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FFFFFF"/>
      </left>
      <right style="medium">
        <color indexed="64"/>
      </right>
      <top style="thin">
        <color indexed="64"/>
      </top>
      <bottom style="medium">
        <color rgb="FFFFFFFF"/>
      </bottom>
      <diagonal/>
    </border>
    <border>
      <left style="medium">
        <color rgb="FFFFFFFF"/>
      </left>
      <right style="medium">
        <color indexed="64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indexed="64"/>
      </bottom>
      <diagonal/>
    </border>
    <border>
      <left style="medium">
        <color rgb="FFFFFFFF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indexed="64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indexed="64"/>
      </left>
      <right style="medium">
        <color rgb="FFFFFFFF"/>
      </right>
      <top style="medium">
        <color rgb="FFFFFFFF"/>
      </top>
      <bottom style="medium">
        <color indexed="64"/>
      </bottom>
      <diagonal/>
    </border>
    <border>
      <left style="medium">
        <color indexed="64"/>
      </left>
      <right style="medium">
        <color rgb="FFFFFFFF"/>
      </right>
      <top style="medium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FFFFFF"/>
      </right>
      <top style="thin">
        <color indexed="64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23"/>
      </top>
      <bottom/>
      <diagonal/>
    </border>
    <border>
      <left/>
      <right/>
      <top/>
      <bottom style="medium">
        <color indexed="23"/>
      </bottom>
      <diagonal/>
    </border>
    <border>
      <left/>
      <right/>
      <top style="thin">
        <color indexed="23"/>
      </top>
      <bottom/>
      <diagonal/>
    </border>
    <border>
      <left/>
      <right/>
      <top style="thin">
        <color indexed="23"/>
      </top>
      <bottom style="medium">
        <color indexed="23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36">
    <xf numFmtId="0" fontId="0" fillId="0" borderId="0" xfId="0"/>
    <xf numFmtId="0" fontId="3" fillId="3" borderId="4" xfId="0" applyFont="1" applyFill="1" applyBorder="1" applyAlignment="1">
      <alignment horizontal="center" vertical="center" wrapText="1" readingOrder="1"/>
    </xf>
    <xf numFmtId="0" fontId="3" fillId="4" borderId="4" xfId="0" applyFont="1" applyFill="1" applyBorder="1" applyAlignment="1">
      <alignment horizontal="center" vertical="center" wrapText="1" readingOrder="1"/>
    </xf>
    <xf numFmtId="0" fontId="4" fillId="3" borderId="4" xfId="0" applyFont="1" applyFill="1" applyBorder="1" applyAlignment="1">
      <alignment horizontal="center" vertical="center" wrapText="1" readingOrder="1"/>
    </xf>
    <xf numFmtId="0" fontId="0" fillId="8" borderId="0" xfId="0" applyFill="1"/>
    <xf numFmtId="0" fontId="0" fillId="6" borderId="3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6" borderId="13" xfId="0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0" fillId="6" borderId="9" xfId="0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4" fillId="4" borderId="4" xfId="0" applyFont="1" applyFill="1" applyBorder="1" applyAlignment="1">
      <alignment horizontal="center" vertical="center" wrapText="1" readingOrder="1"/>
    </xf>
    <xf numFmtId="0" fontId="3" fillId="3" borderId="17" xfId="0" applyFont="1" applyFill="1" applyBorder="1" applyAlignment="1">
      <alignment horizontal="center" vertical="center" wrapText="1" readingOrder="1"/>
    </xf>
    <xf numFmtId="0" fontId="3" fillId="4" borderId="17" xfId="0" applyFont="1" applyFill="1" applyBorder="1" applyAlignment="1">
      <alignment horizontal="center" vertical="center" wrapText="1" readingOrder="1"/>
    </xf>
    <xf numFmtId="0" fontId="3" fillId="5" borderId="18" xfId="0" applyFont="1" applyFill="1" applyBorder="1" applyAlignment="1">
      <alignment horizontal="center" vertical="center" wrapText="1" readingOrder="1"/>
    </xf>
    <xf numFmtId="0" fontId="3" fillId="5" borderId="19" xfId="0" applyFont="1" applyFill="1" applyBorder="1" applyAlignment="1">
      <alignment horizontal="center" vertical="center" wrapText="1" readingOrder="1"/>
    </xf>
    <xf numFmtId="0" fontId="3" fillId="3" borderId="20" xfId="0" applyFont="1" applyFill="1" applyBorder="1" applyAlignment="1">
      <alignment horizontal="center" vertical="center" wrapText="1" readingOrder="1"/>
    </xf>
    <xf numFmtId="0" fontId="3" fillId="4" borderId="20" xfId="0" applyFont="1" applyFill="1" applyBorder="1" applyAlignment="1">
      <alignment horizontal="center" vertical="center" wrapText="1" readingOrder="1"/>
    </xf>
    <xf numFmtId="0" fontId="3" fillId="5" borderId="21" xfId="0" applyFont="1" applyFill="1" applyBorder="1" applyAlignment="1">
      <alignment horizontal="center" vertical="center" wrapText="1" readingOrder="1"/>
    </xf>
    <xf numFmtId="0" fontId="3" fillId="2" borderId="25" xfId="0" applyFont="1" applyFill="1" applyBorder="1" applyAlignment="1">
      <alignment horizontal="center" vertical="center" wrapText="1" readingOrder="1"/>
    </xf>
    <xf numFmtId="0" fontId="3" fillId="2" borderId="26" xfId="0" applyFont="1" applyFill="1" applyBorder="1" applyAlignment="1">
      <alignment horizontal="center" vertical="center" wrapText="1" readingOrder="1"/>
    </xf>
    <xf numFmtId="0" fontId="3" fillId="2" borderId="24" xfId="0" applyFont="1" applyFill="1" applyBorder="1" applyAlignment="1">
      <alignment horizontal="center" vertical="center" wrapText="1" readingOrder="1"/>
    </xf>
    <xf numFmtId="0" fontId="2" fillId="2" borderId="27" xfId="0" applyFont="1" applyFill="1" applyBorder="1" applyAlignment="1">
      <alignment horizontal="center" vertical="center" wrapText="1" readingOrder="1"/>
    </xf>
    <xf numFmtId="0" fontId="2" fillId="3" borderId="28" xfId="0" applyFont="1" applyFill="1" applyBorder="1" applyAlignment="1">
      <alignment horizontal="center" vertical="center" wrapText="1" readingOrder="1"/>
    </xf>
    <xf numFmtId="0" fontId="2" fillId="4" borderId="28" xfId="0" applyFont="1" applyFill="1" applyBorder="1" applyAlignment="1">
      <alignment horizontal="center" vertical="center" wrapText="1" readingOrder="1"/>
    </xf>
    <xf numFmtId="0" fontId="2" fillId="5" borderId="29" xfId="0" applyFont="1" applyFill="1" applyBorder="1" applyAlignment="1">
      <alignment horizontal="center" vertical="center" wrapText="1" readingOrder="1"/>
    </xf>
    <xf numFmtId="0" fontId="5" fillId="0" borderId="30" xfId="0" applyFont="1" applyBorder="1"/>
    <xf numFmtId="0" fontId="5" fillId="0" borderId="31" xfId="0" applyFont="1" applyBorder="1"/>
    <xf numFmtId="0" fontId="5" fillId="0" borderId="32" xfId="0" applyFont="1" applyBorder="1"/>
    <xf numFmtId="0" fontId="0" fillId="0" borderId="34" xfId="0" applyBorder="1"/>
    <xf numFmtId="0" fontId="5" fillId="0" borderId="35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36" xfId="0" applyFont="1" applyBorder="1" applyAlignment="1">
      <alignment horizontal="center"/>
    </xf>
    <xf numFmtId="0" fontId="5" fillId="6" borderId="33" xfId="0" applyFont="1" applyFill="1" applyBorder="1" applyAlignment="1">
      <alignment horizontal="center"/>
    </xf>
    <xf numFmtId="0" fontId="5" fillId="6" borderId="0" xfId="0" applyFont="1" applyFill="1" applyAlignment="1">
      <alignment horizontal="center"/>
    </xf>
    <xf numFmtId="0" fontId="5" fillId="6" borderId="42" xfId="0" applyFont="1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5" fillId="8" borderId="41" xfId="0" applyFont="1" applyFill="1" applyBorder="1"/>
    <xf numFmtId="0" fontId="0" fillId="8" borderId="33" xfId="0" applyFill="1" applyBorder="1"/>
    <xf numFmtId="0" fontId="0" fillId="8" borderId="42" xfId="0" applyFill="1" applyBorder="1"/>
    <xf numFmtId="0" fontId="5" fillId="7" borderId="16" xfId="0" applyFont="1" applyFill="1" applyBorder="1"/>
    <xf numFmtId="0" fontId="4" fillId="5" borderId="19" xfId="0" applyFont="1" applyFill="1" applyBorder="1" applyAlignment="1">
      <alignment horizontal="center" vertical="center" wrapText="1" readingOrder="1"/>
    </xf>
    <xf numFmtId="0" fontId="6" fillId="5" borderId="19" xfId="0" applyFont="1" applyFill="1" applyBorder="1" applyAlignment="1">
      <alignment horizontal="center" vertical="center" wrapText="1" readingOrder="1"/>
    </xf>
    <xf numFmtId="0" fontId="8" fillId="4" borderId="4" xfId="0" applyFont="1" applyFill="1" applyBorder="1" applyAlignment="1">
      <alignment horizontal="center" vertical="center" wrapText="1" readingOrder="1"/>
    </xf>
    <xf numFmtId="0" fontId="5" fillId="12" borderId="1" xfId="0" applyFont="1" applyFill="1" applyBorder="1"/>
    <xf numFmtId="0" fontId="0" fillId="12" borderId="2" xfId="0" applyFill="1" applyBorder="1"/>
    <xf numFmtId="0" fontId="0" fillId="12" borderId="10" xfId="0" applyFill="1" applyBorder="1"/>
    <xf numFmtId="0" fontId="0" fillId="12" borderId="3" xfId="0" applyFill="1" applyBorder="1"/>
    <xf numFmtId="0" fontId="0" fillId="12" borderId="0" xfId="0" applyFill="1"/>
    <xf numFmtId="0" fontId="0" fillId="12" borderId="13" xfId="0" applyFill="1" applyBorder="1"/>
    <xf numFmtId="0" fontId="0" fillId="12" borderId="5" xfId="0" applyFill="1" applyBorder="1"/>
    <xf numFmtId="0" fontId="0" fillId="12" borderId="9" xfId="0" applyFill="1" applyBorder="1"/>
    <xf numFmtId="0" fontId="0" fillId="12" borderId="11" xfId="0" applyFill="1" applyBorder="1"/>
    <xf numFmtId="0" fontId="9" fillId="12" borderId="0" xfId="0" applyFont="1" applyFill="1"/>
    <xf numFmtId="0" fontId="10" fillId="12" borderId="0" xfId="0" applyFont="1" applyFill="1" applyAlignment="1">
      <alignment horizontal="right"/>
    </xf>
    <xf numFmtId="0" fontId="9" fillId="12" borderId="5" xfId="0" applyFont="1" applyFill="1" applyBorder="1"/>
    <xf numFmtId="0" fontId="9" fillId="12" borderId="9" xfId="0" applyFont="1" applyFill="1" applyBorder="1"/>
    <xf numFmtId="0" fontId="9" fillId="12" borderId="11" xfId="0" applyFont="1" applyFill="1" applyBorder="1"/>
    <xf numFmtId="0" fontId="9" fillId="12" borderId="13" xfId="0" applyFont="1" applyFill="1" applyBorder="1"/>
    <xf numFmtId="0" fontId="10" fillId="12" borderId="1" xfId="0" applyFont="1" applyFill="1" applyBorder="1"/>
    <xf numFmtId="0" fontId="9" fillId="12" borderId="2" xfId="0" applyFont="1" applyFill="1" applyBorder="1"/>
    <xf numFmtId="0" fontId="9" fillId="12" borderId="10" xfId="0" applyFont="1" applyFill="1" applyBorder="1"/>
    <xf numFmtId="0" fontId="9" fillId="12" borderId="3" xfId="0" applyFont="1" applyFill="1" applyBorder="1"/>
    <xf numFmtId="0" fontId="10" fillId="12" borderId="0" xfId="0" applyFont="1" applyFill="1"/>
    <xf numFmtId="0" fontId="11" fillId="12" borderId="0" xfId="0" applyFont="1" applyFill="1" applyAlignment="1">
      <alignment horizontal="center" vertical="center" wrapText="1" readingOrder="1"/>
    </xf>
    <xf numFmtId="0" fontId="9" fillId="12" borderId="0" xfId="0" applyFont="1" applyFill="1" applyAlignment="1">
      <alignment vertical="center"/>
    </xf>
    <xf numFmtId="0" fontId="12" fillId="12" borderId="0" xfId="0" applyFont="1" applyFill="1"/>
    <xf numFmtId="0" fontId="13" fillId="0" borderId="0" xfId="0" applyFont="1"/>
    <xf numFmtId="0" fontId="13" fillId="12" borderId="0" xfId="0" applyFont="1" applyFill="1"/>
    <xf numFmtId="0" fontId="13" fillId="12" borderId="0" xfId="0" applyFont="1" applyFill="1" applyAlignment="1">
      <alignment horizontal="right"/>
    </xf>
    <xf numFmtId="0" fontId="14" fillId="2" borderId="16" xfId="0" applyFont="1" applyFill="1" applyBorder="1" applyAlignment="1">
      <alignment horizontal="center" vertical="center" wrapText="1" readingOrder="1"/>
    </xf>
    <xf numFmtId="0" fontId="12" fillId="10" borderId="6" xfId="0" applyFont="1" applyFill="1" applyBorder="1"/>
    <xf numFmtId="0" fontId="12" fillId="10" borderId="7" xfId="0" applyFont="1" applyFill="1" applyBorder="1"/>
    <xf numFmtId="0" fontId="12" fillId="10" borderId="8" xfId="0" applyFont="1" applyFill="1" applyBorder="1"/>
    <xf numFmtId="0" fontId="12" fillId="11" borderId="16" xfId="0" applyFont="1" applyFill="1" applyBorder="1"/>
    <xf numFmtId="0" fontId="12" fillId="11" borderId="12" xfId="0" applyFont="1" applyFill="1" applyBorder="1"/>
    <xf numFmtId="0" fontId="12" fillId="10" borderId="5" xfId="0" applyFont="1" applyFill="1" applyBorder="1"/>
    <xf numFmtId="0" fontId="12" fillId="10" borderId="9" xfId="0" applyFont="1" applyFill="1" applyBorder="1"/>
    <xf numFmtId="0" fontId="12" fillId="10" borderId="11" xfId="0" applyFont="1" applyFill="1" applyBorder="1"/>
    <xf numFmtId="0" fontId="12" fillId="9" borderId="5" xfId="0" applyFont="1" applyFill="1" applyBorder="1"/>
    <xf numFmtId="0" fontId="12" fillId="9" borderId="11" xfId="0" applyFont="1" applyFill="1" applyBorder="1"/>
    <xf numFmtId="0" fontId="12" fillId="9" borderId="6" xfId="0" applyFont="1" applyFill="1" applyBorder="1"/>
    <xf numFmtId="0" fontId="12" fillId="9" borderId="8" xfId="0" applyFont="1" applyFill="1" applyBorder="1"/>
    <xf numFmtId="0" fontId="12" fillId="12" borderId="13" xfId="0" applyFont="1" applyFill="1" applyBorder="1"/>
    <xf numFmtId="0" fontId="12" fillId="0" borderId="0" xfId="0" applyFont="1"/>
    <xf numFmtId="0" fontId="12" fillId="0" borderId="3" xfId="0" applyFont="1" applyBorder="1"/>
    <xf numFmtId="0" fontId="14" fillId="2" borderId="6" xfId="0" applyFont="1" applyFill="1" applyBorder="1" applyAlignment="1">
      <alignment horizontal="center" vertical="center" wrapText="1" readingOrder="1"/>
    </xf>
    <xf numFmtId="0" fontId="14" fillId="2" borderId="8" xfId="0" applyFont="1" applyFill="1" applyBorder="1" applyAlignment="1">
      <alignment horizontal="center" vertical="center" wrapText="1" readingOrder="1"/>
    </xf>
    <xf numFmtId="0" fontId="12" fillId="10" borderId="16" xfId="0" applyFont="1" applyFill="1" applyBorder="1"/>
    <xf numFmtId="0" fontId="12" fillId="11" borderId="6" xfId="0" applyFont="1" applyFill="1" applyBorder="1"/>
    <xf numFmtId="0" fontId="12" fillId="11" borderId="7" xfId="0" applyFont="1" applyFill="1" applyBorder="1"/>
    <xf numFmtId="0" fontId="12" fillId="11" borderId="8" xfId="0" applyFont="1" applyFill="1" applyBorder="1"/>
    <xf numFmtId="0" fontId="12" fillId="10" borderId="0" xfId="0" applyFont="1" applyFill="1"/>
    <xf numFmtId="0" fontId="15" fillId="11" borderId="6" xfId="0" applyFont="1" applyFill="1" applyBorder="1"/>
    <xf numFmtId="0" fontId="15" fillId="11" borderId="7" xfId="0" applyFont="1" applyFill="1" applyBorder="1"/>
    <xf numFmtId="0" fontId="15" fillId="11" borderId="8" xfId="0" applyFont="1" applyFill="1" applyBorder="1"/>
    <xf numFmtId="0" fontId="12" fillId="9" borderId="14" xfId="0" applyFont="1" applyFill="1" applyBorder="1"/>
    <xf numFmtId="0" fontId="12" fillId="9" borderId="16" xfId="0" applyFont="1" applyFill="1" applyBorder="1"/>
    <xf numFmtId="0" fontId="12" fillId="12" borderId="6" xfId="0" applyFont="1" applyFill="1" applyBorder="1"/>
    <xf numFmtId="0" fontId="12" fillId="12" borderId="7" xfId="0" applyFont="1" applyFill="1" applyBorder="1"/>
    <xf numFmtId="0" fontId="12" fillId="0" borderId="7" xfId="0" applyFont="1" applyBorder="1"/>
    <xf numFmtId="0" fontId="12" fillId="11" borderId="5" xfId="0" applyFont="1" applyFill="1" applyBorder="1"/>
    <xf numFmtId="0" fontId="12" fillId="11" borderId="11" xfId="0" applyFont="1" applyFill="1" applyBorder="1"/>
    <xf numFmtId="0" fontId="12" fillId="9" borderId="7" xfId="0" applyFont="1" applyFill="1" applyBorder="1"/>
    <xf numFmtId="0" fontId="12" fillId="12" borderId="5" xfId="0" applyFont="1" applyFill="1" applyBorder="1"/>
    <xf numFmtId="0" fontId="12" fillId="12" borderId="9" xfId="0" applyFont="1" applyFill="1" applyBorder="1"/>
    <xf numFmtId="0" fontId="12" fillId="0" borderId="9" xfId="0" applyFont="1" applyBorder="1"/>
    <xf numFmtId="0" fontId="14" fillId="0" borderId="9" xfId="0" applyFont="1" applyBorder="1" applyAlignment="1">
      <alignment horizontal="center" vertical="center" wrapText="1" readingOrder="1"/>
    </xf>
    <xf numFmtId="0" fontId="12" fillId="12" borderId="11" xfId="0" applyFont="1" applyFill="1" applyBorder="1"/>
    <xf numFmtId="0" fontId="12" fillId="0" borderId="11" xfId="0" applyFont="1" applyBorder="1"/>
    <xf numFmtId="0" fontId="14" fillId="12" borderId="0" xfId="0" applyFont="1" applyFill="1" applyAlignment="1">
      <alignment horizontal="center" vertical="center" wrapText="1" readingOrder="1"/>
    </xf>
    <xf numFmtId="0" fontId="13" fillId="12" borderId="13" xfId="0" applyFont="1" applyFill="1" applyBorder="1" applyAlignment="1">
      <alignment horizontal="right"/>
    </xf>
    <xf numFmtId="0" fontId="14" fillId="2" borderId="11" xfId="0" applyFont="1" applyFill="1" applyBorder="1" applyAlignment="1">
      <alignment horizontal="center" vertical="center" wrapText="1" readingOrder="1"/>
    </xf>
    <xf numFmtId="0" fontId="12" fillId="11" borderId="9" xfId="0" applyFont="1" applyFill="1" applyBorder="1"/>
    <xf numFmtId="0" fontId="12" fillId="11" borderId="3" xfId="0" applyFont="1" applyFill="1" applyBorder="1"/>
    <xf numFmtId="0" fontId="12" fillId="11" borderId="0" xfId="0" applyFont="1" applyFill="1"/>
    <xf numFmtId="0" fontId="12" fillId="11" borderId="13" xfId="0" applyFont="1" applyFill="1" applyBorder="1"/>
    <xf numFmtId="0" fontId="12" fillId="0" borderId="8" xfId="0" applyFont="1" applyBorder="1"/>
    <xf numFmtId="0" fontId="12" fillId="9" borderId="10" xfId="0" applyFont="1" applyFill="1" applyBorder="1"/>
    <xf numFmtId="0" fontId="12" fillId="12" borderId="8" xfId="0" applyFont="1" applyFill="1" applyBorder="1"/>
    <xf numFmtId="0" fontId="15" fillId="11" borderId="0" xfId="0" applyFont="1" applyFill="1"/>
    <xf numFmtId="0" fontId="13" fillId="9" borderId="16" xfId="0" applyFont="1" applyFill="1" applyBorder="1" applyAlignment="1">
      <alignment horizontal="center" vertical="center"/>
    </xf>
    <xf numFmtId="0" fontId="13" fillId="9" borderId="7" xfId="0" applyFont="1" applyFill="1" applyBorder="1"/>
    <xf numFmtId="0" fontId="12" fillId="0" borderId="6" xfId="0" applyFont="1" applyBorder="1"/>
    <xf numFmtId="0" fontId="13" fillId="9" borderId="5" xfId="0" applyFont="1" applyFill="1" applyBorder="1"/>
    <xf numFmtId="0" fontId="13" fillId="9" borderId="9" xfId="0" applyFont="1" applyFill="1" applyBorder="1" applyAlignment="1">
      <alignment horizontal="center"/>
    </xf>
    <xf numFmtId="0" fontId="12" fillId="9" borderId="9" xfId="0" applyFont="1" applyFill="1" applyBorder="1"/>
    <xf numFmtId="0" fontId="13" fillId="12" borderId="16" xfId="0" applyFont="1" applyFill="1" applyBorder="1" applyAlignment="1">
      <alignment horizontal="center"/>
    </xf>
    <xf numFmtId="0" fontId="3" fillId="5" borderId="49" xfId="0" applyFont="1" applyFill="1" applyBorder="1" applyAlignment="1">
      <alignment horizontal="center" vertical="center" wrapText="1" readingOrder="1"/>
    </xf>
    <xf numFmtId="0" fontId="3" fillId="5" borderId="50" xfId="0" applyFont="1" applyFill="1" applyBorder="1" applyAlignment="1">
      <alignment horizontal="center" vertical="center" wrapText="1" readingOrder="1"/>
    </xf>
    <xf numFmtId="0" fontId="0" fillId="8" borderId="0" xfId="0" applyFill="1" applyAlignment="1">
      <alignment horizontal="center"/>
    </xf>
    <xf numFmtId="0" fontId="0" fillId="8" borderId="3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0" fillId="8" borderId="13" xfId="0" applyFill="1" applyBorder="1" applyAlignment="1">
      <alignment horizontal="center"/>
    </xf>
    <xf numFmtId="0" fontId="3" fillId="3" borderId="51" xfId="0" applyFont="1" applyFill="1" applyBorder="1" applyAlignment="1">
      <alignment horizontal="center" vertical="center" wrapText="1" readingOrder="1"/>
    </xf>
    <xf numFmtId="0" fontId="3" fillId="4" borderId="51" xfId="0" applyFont="1" applyFill="1" applyBorder="1" applyAlignment="1">
      <alignment horizontal="center" vertical="center" wrapText="1" readingOrder="1"/>
    </xf>
    <xf numFmtId="0" fontId="0" fillId="12" borderId="0" xfId="0" applyFill="1" applyAlignment="1">
      <alignment horizontal="center" vertical="center"/>
    </xf>
    <xf numFmtId="0" fontId="0" fillId="12" borderId="13" xfId="0" applyFill="1" applyBorder="1" applyAlignment="1">
      <alignment horizontal="center" vertical="center"/>
    </xf>
    <xf numFmtId="0" fontId="0" fillId="12" borderId="9" xfId="0" applyFill="1" applyBorder="1" applyAlignment="1">
      <alignment horizontal="center" vertical="center"/>
    </xf>
    <xf numFmtId="0" fontId="0" fillId="12" borderId="11" xfId="0" applyFill="1" applyBorder="1" applyAlignment="1">
      <alignment horizontal="center" vertical="center"/>
    </xf>
    <xf numFmtId="0" fontId="5" fillId="12" borderId="14" xfId="0" applyFont="1" applyFill="1" applyBorder="1" applyAlignment="1">
      <alignment horizontal="center" vertical="center"/>
    </xf>
    <xf numFmtId="0" fontId="5" fillId="12" borderId="12" xfId="0" applyFont="1" applyFill="1" applyBorder="1" applyAlignment="1">
      <alignment horizontal="center" vertical="center"/>
    </xf>
    <xf numFmtId="0" fontId="0" fillId="12" borderId="34" xfId="0" applyFill="1" applyBorder="1"/>
    <xf numFmtId="0" fontId="5" fillId="12" borderId="30" xfId="0" applyFont="1" applyFill="1" applyBorder="1"/>
    <xf numFmtId="0" fontId="5" fillId="12" borderId="31" xfId="0" applyFont="1" applyFill="1" applyBorder="1"/>
    <xf numFmtId="0" fontId="5" fillId="12" borderId="32" xfId="0" applyFont="1" applyFill="1" applyBorder="1"/>
    <xf numFmtId="0" fontId="5" fillId="12" borderId="35" xfId="0" applyFont="1" applyFill="1" applyBorder="1" applyAlignment="1">
      <alignment horizontal="center"/>
    </xf>
    <xf numFmtId="0" fontId="5" fillId="12" borderId="34" xfId="0" applyFont="1" applyFill="1" applyBorder="1" applyAlignment="1">
      <alignment horizontal="center"/>
    </xf>
    <xf numFmtId="0" fontId="5" fillId="12" borderId="36" xfId="0" applyFont="1" applyFill="1" applyBorder="1" applyAlignment="1">
      <alignment horizontal="center"/>
    </xf>
    <xf numFmtId="0" fontId="5" fillId="12" borderId="37" xfId="0" applyFont="1" applyFill="1" applyBorder="1"/>
    <xf numFmtId="0" fontId="5" fillId="12" borderId="38" xfId="0" applyFont="1" applyFill="1" applyBorder="1"/>
    <xf numFmtId="0" fontId="5" fillId="12" borderId="45" xfId="0" applyFont="1" applyFill="1" applyBorder="1"/>
    <xf numFmtId="0" fontId="5" fillId="12" borderId="33" xfId="0" applyFont="1" applyFill="1" applyBorder="1" applyAlignment="1">
      <alignment horizontal="center"/>
    </xf>
    <xf numFmtId="0" fontId="5" fillId="12" borderId="0" xfId="0" applyFont="1" applyFill="1" applyAlignment="1">
      <alignment horizontal="center"/>
    </xf>
    <xf numFmtId="0" fontId="5" fillId="12" borderId="9" xfId="0" applyFont="1" applyFill="1" applyBorder="1"/>
    <xf numFmtId="0" fontId="0" fillId="12" borderId="43" xfId="0" applyFill="1" applyBorder="1"/>
    <xf numFmtId="0" fontId="0" fillId="12" borderId="44" xfId="0" applyFill="1" applyBorder="1"/>
    <xf numFmtId="0" fontId="0" fillId="12" borderId="33" xfId="0" applyFill="1" applyBorder="1"/>
    <xf numFmtId="0" fontId="0" fillId="12" borderId="42" xfId="0" applyFill="1" applyBorder="1"/>
    <xf numFmtId="0" fontId="0" fillId="12" borderId="39" xfId="0" applyFill="1" applyBorder="1"/>
    <xf numFmtId="0" fontId="0" fillId="12" borderId="46" xfId="0" applyFill="1" applyBorder="1"/>
    <xf numFmtId="0" fontId="5" fillId="12" borderId="6" xfId="0" applyFont="1" applyFill="1" applyBorder="1" applyAlignment="1">
      <alignment wrapText="1"/>
    </xf>
    <xf numFmtId="0" fontId="5" fillId="12" borderId="0" xfId="0" applyFont="1" applyFill="1"/>
    <xf numFmtId="0" fontId="5" fillId="12" borderId="2" xfId="0" applyFont="1" applyFill="1" applyBorder="1"/>
    <xf numFmtId="0" fontId="5" fillId="12" borderId="44" xfId="0" applyFont="1" applyFill="1" applyBorder="1"/>
    <xf numFmtId="0" fontId="5" fillId="12" borderId="47" xfId="0" applyFont="1" applyFill="1" applyBorder="1"/>
    <xf numFmtId="0" fontId="5" fillId="12" borderId="41" xfId="0" applyFont="1" applyFill="1" applyBorder="1"/>
    <xf numFmtId="0" fontId="5" fillId="12" borderId="48" xfId="0" applyFont="1" applyFill="1" applyBorder="1"/>
    <xf numFmtId="0" fontId="5" fillId="12" borderId="6" xfId="0" applyFont="1" applyFill="1" applyBorder="1"/>
    <xf numFmtId="0" fontId="5" fillId="12" borderId="7" xfId="0" applyFont="1" applyFill="1" applyBorder="1"/>
    <xf numFmtId="0" fontId="5" fillId="12" borderId="8" xfId="0" applyFont="1" applyFill="1" applyBorder="1"/>
    <xf numFmtId="0" fontId="0" fillId="12" borderId="5" xfId="0" applyFill="1" applyBorder="1" applyAlignment="1">
      <alignment horizontal="center"/>
    </xf>
    <xf numFmtId="0" fontId="0" fillId="12" borderId="9" xfId="0" applyFill="1" applyBorder="1" applyAlignment="1">
      <alignment horizontal="center"/>
    </xf>
    <xf numFmtId="0" fontId="0" fillId="12" borderId="11" xfId="0" applyFill="1" applyBorder="1" applyAlignment="1">
      <alignment horizontal="center"/>
    </xf>
    <xf numFmtId="0" fontId="0" fillId="12" borderId="6" xfId="0" applyFill="1" applyBorder="1" applyAlignment="1">
      <alignment horizontal="center"/>
    </xf>
    <xf numFmtId="0" fontId="0" fillId="12" borderId="7" xfId="0" applyFill="1" applyBorder="1" applyAlignment="1">
      <alignment horizontal="center"/>
    </xf>
    <xf numFmtId="0" fontId="0" fillId="12" borderId="8" xfId="0" applyFill="1" applyBorder="1" applyAlignment="1">
      <alignment horizontal="center"/>
    </xf>
    <xf numFmtId="0" fontId="6" fillId="3" borderId="4" xfId="0" applyFont="1" applyFill="1" applyBorder="1" applyAlignment="1">
      <alignment horizontal="center" vertical="center" wrapText="1" readingOrder="1"/>
    </xf>
    <xf numFmtId="0" fontId="6" fillId="2" borderId="26" xfId="0" applyFont="1" applyFill="1" applyBorder="1" applyAlignment="1">
      <alignment horizontal="center" vertical="center" wrapText="1" readingOrder="1"/>
    </xf>
    <xf numFmtId="0" fontId="6" fillId="4" borderId="4" xfId="0" applyFont="1" applyFill="1" applyBorder="1" applyAlignment="1">
      <alignment horizontal="center" vertical="center" wrapText="1" readingOrder="1"/>
    </xf>
    <xf numFmtId="0" fontId="5" fillId="12" borderId="22" xfId="0" applyFont="1" applyFill="1" applyBorder="1" applyAlignment="1">
      <alignment horizontal="center"/>
    </xf>
    <xf numFmtId="0" fontId="5" fillId="12" borderId="23" xfId="0" applyFont="1" applyFill="1" applyBorder="1" applyAlignment="1">
      <alignment horizontal="center"/>
    </xf>
    <xf numFmtId="0" fontId="3" fillId="2" borderId="27" xfId="0" applyFont="1" applyFill="1" applyBorder="1" applyAlignment="1">
      <alignment horizontal="center" vertical="center" wrapText="1" readingOrder="1"/>
    </xf>
    <xf numFmtId="0" fontId="3" fillId="3" borderId="28" xfId="0" applyFont="1" applyFill="1" applyBorder="1" applyAlignment="1">
      <alignment horizontal="center" vertical="center" wrapText="1" readingOrder="1"/>
    </xf>
    <xf numFmtId="0" fontId="3" fillId="4" borderId="28" xfId="0" applyFont="1" applyFill="1" applyBorder="1" applyAlignment="1">
      <alignment horizontal="center" vertical="center" wrapText="1" readingOrder="1"/>
    </xf>
    <xf numFmtId="0" fontId="3" fillId="5" borderId="29" xfId="0" applyFont="1" applyFill="1" applyBorder="1" applyAlignment="1">
      <alignment horizontal="center" vertical="center" wrapText="1" readingOrder="1"/>
    </xf>
    <xf numFmtId="0" fontId="2" fillId="2" borderId="55" xfId="0" applyFont="1" applyFill="1" applyBorder="1" applyAlignment="1">
      <alignment horizontal="center" vertical="center" wrapText="1" readingOrder="1"/>
    </xf>
    <xf numFmtId="0" fontId="2" fillId="3" borderId="56" xfId="0" applyFont="1" applyFill="1" applyBorder="1" applyAlignment="1">
      <alignment horizontal="center" vertical="center" wrapText="1" readingOrder="1"/>
    </xf>
    <xf numFmtId="0" fontId="2" fillId="4" borderId="56" xfId="0" applyFont="1" applyFill="1" applyBorder="1" applyAlignment="1">
      <alignment horizontal="center" vertical="center" wrapText="1" readingOrder="1"/>
    </xf>
    <xf numFmtId="0" fontId="2" fillId="5" borderId="57" xfId="0" applyFont="1" applyFill="1" applyBorder="1" applyAlignment="1">
      <alignment horizontal="center" vertical="center" wrapText="1" readingOrder="1"/>
    </xf>
    <xf numFmtId="0" fontId="3" fillId="2" borderId="58" xfId="0" applyFont="1" applyFill="1" applyBorder="1" applyAlignment="1">
      <alignment horizontal="center" vertical="center" wrapText="1" readingOrder="1"/>
    </xf>
    <xf numFmtId="0" fontId="4" fillId="2" borderId="53" xfId="0" applyFont="1" applyFill="1" applyBorder="1" applyAlignment="1">
      <alignment horizontal="center" vertical="center" wrapText="1" readingOrder="1"/>
    </xf>
    <xf numFmtId="0" fontId="6" fillId="5" borderId="50" xfId="0" applyFont="1" applyFill="1" applyBorder="1" applyAlignment="1">
      <alignment horizontal="center" vertical="center" wrapText="1" readingOrder="1"/>
    </xf>
    <xf numFmtId="0" fontId="3" fillId="2" borderId="54" xfId="0" applyFont="1" applyFill="1" applyBorder="1" applyAlignment="1">
      <alignment horizontal="center" vertical="center" wrapText="1" readingOrder="1"/>
    </xf>
    <xf numFmtId="0" fontId="6" fillId="5" borderId="52" xfId="0" applyFont="1" applyFill="1" applyBorder="1" applyAlignment="1">
      <alignment horizontal="center" vertical="center" wrapText="1" readingOrder="1"/>
    </xf>
    <xf numFmtId="0" fontId="4" fillId="5" borderId="50" xfId="0" applyFont="1" applyFill="1" applyBorder="1" applyAlignment="1">
      <alignment horizontal="center" vertical="center" wrapText="1" readingOrder="1"/>
    </xf>
    <xf numFmtId="0" fontId="6" fillId="2" borderId="53" xfId="0" applyFont="1" applyFill="1" applyBorder="1" applyAlignment="1">
      <alignment horizontal="center" vertical="center" wrapText="1" readingOrder="1"/>
    </xf>
    <xf numFmtId="0" fontId="16" fillId="12" borderId="13" xfId="0" applyFont="1" applyFill="1" applyBorder="1"/>
    <xf numFmtId="0" fontId="5" fillId="12" borderId="9" xfId="0" applyFont="1" applyFill="1" applyBorder="1" applyAlignment="1">
      <alignment horizontal="center"/>
    </xf>
    <xf numFmtId="0" fontId="5" fillId="12" borderId="40" xfId="0" applyFont="1" applyFill="1" applyBorder="1"/>
    <xf numFmtId="0" fontId="0" fillId="12" borderId="1" xfId="0" applyFill="1" applyBorder="1"/>
    <xf numFmtId="0" fontId="0" fillId="12" borderId="1" xfId="0" applyFill="1" applyBorder="1" applyAlignment="1">
      <alignment horizontal="center"/>
    </xf>
    <xf numFmtId="0" fontId="0" fillId="12" borderId="2" xfId="0" applyFill="1" applyBorder="1" applyAlignment="1">
      <alignment horizontal="center"/>
    </xf>
    <xf numFmtId="0" fontId="0" fillId="12" borderId="44" xfId="0" applyFill="1" applyBorder="1" applyAlignment="1">
      <alignment horizontal="center"/>
    </xf>
    <xf numFmtId="0" fontId="5" fillId="12" borderId="3" xfId="0" applyFont="1" applyFill="1" applyBorder="1"/>
    <xf numFmtId="0" fontId="0" fillId="12" borderId="3" xfId="0" applyFill="1" applyBorder="1" applyAlignment="1">
      <alignment horizontal="center"/>
    </xf>
    <xf numFmtId="0" fontId="0" fillId="12" borderId="0" xfId="0" applyFill="1" applyAlignment="1">
      <alignment horizontal="center"/>
    </xf>
    <xf numFmtId="0" fontId="0" fillId="12" borderId="42" xfId="0" applyFill="1" applyBorder="1" applyAlignment="1">
      <alignment horizontal="center"/>
    </xf>
    <xf numFmtId="0" fontId="0" fillId="12" borderId="13" xfId="0" applyFill="1" applyBorder="1" applyAlignment="1">
      <alignment horizontal="center"/>
    </xf>
    <xf numFmtId="0" fontId="5" fillId="12" borderId="5" xfId="0" applyFont="1" applyFill="1" applyBorder="1"/>
    <xf numFmtId="0" fontId="0" fillId="12" borderId="46" xfId="0" applyFill="1" applyBorder="1" applyAlignment="1">
      <alignment horizontal="center"/>
    </xf>
    <xf numFmtId="0" fontId="5" fillId="12" borderId="2" xfId="0" applyFont="1" applyFill="1" applyBorder="1" applyAlignment="1">
      <alignment horizontal="center"/>
    </xf>
    <xf numFmtId="0" fontId="5" fillId="13" borderId="0" xfId="0" applyFont="1" applyFill="1"/>
    <xf numFmtId="0" fontId="2" fillId="12" borderId="0" xfId="0" applyFont="1" applyFill="1" applyAlignment="1">
      <alignment horizontal="center" vertical="center" wrapText="1" readingOrder="1"/>
    </xf>
    <xf numFmtId="0" fontId="5" fillId="12" borderId="1" xfId="0" applyFont="1" applyFill="1" applyBorder="1" applyAlignment="1">
      <alignment wrapText="1"/>
    </xf>
    <xf numFmtId="0" fontId="5" fillId="12" borderId="2" xfId="0" applyFont="1" applyFill="1" applyBorder="1" applyAlignment="1">
      <alignment wrapText="1"/>
    </xf>
    <xf numFmtId="0" fontId="5" fillId="12" borderId="10" xfId="0" applyFont="1" applyFill="1" applyBorder="1" applyAlignment="1">
      <alignment wrapText="1"/>
    </xf>
    <xf numFmtId="0" fontId="5" fillId="12" borderId="15" xfId="0" applyFont="1" applyFill="1" applyBorder="1" applyAlignment="1">
      <alignment wrapText="1"/>
    </xf>
    <xf numFmtId="0" fontId="0" fillId="12" borderId="47" xfId="0" applyFill="1" applyBorder="1" applyAlignment="1">
      <alignment horizontal="center"/>
    </xf>
    <xf numFmtId="0" fontId="5" fillId="12" borderId="15" xfId="0" applyFont="1" applyFill="1" applyBorder="1" applyAlignment="1">
      <alignment horizontal="center"/>
    </xf>
    <xf numFmtId="0" fontId="0" fillId="12" borderId="41" xfId="0" applyFill="1" applyBorder="1" applyAlignment="1">
      <alignment horizontal="center"/>
    </xf>
    <xf numFmtId="0" fontId="5" fillId="12" borderId="14" xfId="0" applyFont="1" applyFill="1" applyBorder="1" applyAlignment="1">
      <alignment horizontal="center"/>
    </xf>
    <xf numFmtId="0" fontId="0" fillId="12" borderId="48" xfId="0" applyFill="1" applyBorder="1" applyAlignment="1">
      <alignment horizontal="center"/>
    </xf>
    <xf numFmtId="0" fontId="5" fillId="12" borderId="12" xfId="0" applyFont="1" applyFill="1" applyBorder="1" applyAlignment="1">
      <alignment horizontal="center"/>
    </xf>
    <xf numFmtId="0" fontId="0" fillId="12" borderId="0" xfId="0" applyFill="1" applyAlignment="1">
      <alignment horizontal="center" wrapText="1"/>
    </xf>
    <xf numFmtId="0" fontId="5" fillId="10" borderId="6" xfId="0" applyFont="1" applyFill="1" applyBorder="1" applyAlignment="1">
      <alignment wrapText="1"/>
    </xf>
    <xf numFmtId="0" fontId="5" fillId="10" borderId="16" xfId="0" applyFont="1" applyFill="1" applyBorder="1"/>
    <xf numFmtId="0" fontId="0" fillId="12" borderId="15" xfId="0" applyFill="1" applyBorder="1"/>
    <xf numFmtId="0" fontId="5" fillId="12" borderId="14" xfId="0" applyFont="1" applyFill="1" applyBorder="1"/>
    <xf numFmtId="0" fontId="5" fillId="12" borderId="12" xfId="0" applyFont="1" applyFill="1" applyBorder="1"/>
    <xf numFmtId="165" fontId="0" fillId="12" borderId="13" xfId="1" applyNumberFormat="1" applyFont="1" applyFill="1" applyBorder="1" applyAlignment="1">
      <alignment horizontal="center"/>
    </xf>
    <xf numFmtId="166" fontId="0" fillId="12" borderId="0" xfId="1" applyNumberFormat="1" applyFont="1" applyFill="1" applyBorder="1" applyAlignment="1">
      <alignment horizontal="center"/>
    </xf>
    <xf numFmtId="0" fontId="5" fillId="12" borderId="3" xfId="0" applyFont="1" applyFill="1" applyBorder="1" applyAlignment="1">
      <alignment horizontal="center"/>
    </xf>
    <xf numFmtId="0" fontId="5" fillId="12" borderId="5" xfId="0" applyFont="1" applyFill="1" applyBorder="1" applyAlignment="1">
      <alignment horizontal="center"/>
    </xf>
    <xf numFmtId="0" fontId="3" fillId="2" borderId="0" xfId="0" applyFont="1" applyFill="1" applyAlignment="1">
      <alignment horizontal="center" vertical="center" wrapText="1" readingOrder="1"/>
    </xf>
    <xf numFmtId="0" fontId="3" fillId="3" borderId="0" xfId="0" applyFont="1" applyFill="1" applyAlignment="1">
      <alignment horizontal="center" vertical="center" wrapText="1" readingOrder="1"/>
    </xf>
    <xf numFmtId="0" fontId="3" fillId="4" borderId="0" xfId="0" applyFont="1" applyFill="1" applyAlignment="1">
      <alignment horizontal="center" vertical="center" wrapText="1" readingOrder="1"/>
    </xf>
    <xf numFmtId="0" fontId="6" fillId="2" borderId="0" xfId="0" applyFont="1" applyFill="1" applyAlignment="1">
      <alignment horizontal="center" vertical="center" wrapText="1" readingOrder="1"/>
    </xf>
    <xf numFmtId="0" fontId="6" fillId="3" borderId="0" xfId="0" applyFont="1" applyFill="1" applyAlignment="1">
      <alignment horizontal="center" vertical="center" wrapText="1" readingOrder="1"/>
    </xf>
    <xf numFmtId="0" fontId="6" fillId="4" borderId="0" xfId="0" applyFont="1" applyFill="1" applyAlignment="1">
      <alignment horizontal="center" vertical="center" wrapText="1" readingOrder="1"/>
    </xf>
    <xf numFmtId="0" fontId="3" fillId="2" borderId="2" xfId="0" applyFont="1" applyFill="1" applyBorder="1" applyAlignment="1">
      <alignment horizontal="center" vertical="center" wrapText="1" readingOrder="1"/>
    </xf>
    <xf numFmtId="0" fontId="3" fillId="3" borderId="2" xfId="0" applyFont="1" applyFill="1" applyBorder="1" applyAlignment="1">
      <alignment horizontal="center" vertical="center" wrapText="1" readingOrder="1"/>
    </xf>
    <xf numFmtId="0" fontId="3" fillId="4" borderId="2" xfId="0" applyFont="1" applyFill="1" applyBorder="1" applyAlignment="1">
      <alignment horizontal="center" vertical="center" wrapText="1" readingOrder="1"/>
    </xf>
    <xf numFmtId="0" fontId="3" fillId="5" borderId="10" xfId="0" applyFont="1" applyFill="1" applyBorder="1" applyAlignment="1">
      <alignment horizontal="center" vertical="center" wrapText="1" readingOrder="1"/>
    </xf>
    <xf numFmtId="0" fontId="3" fillId="5" borderId="13" xfId="0" applyFont="1" applyFill="1" applyBorder="1" applyAlignment="1">
      <alignment horizontal="center" vertical="center" wrapText="1" readingOrder="1"/>
    </xf>
    <xf numFmtId="0" fontId="3" fillId="2" borderId="9" xfId="0" applyFont="1" applyFill="1" applyBorder="1" applyAlignment="1">
      <alignment horizontal="center" vertical="center" wrapText="1" readingOrder="1"/>
    </xf>
    <xf numFmtId="0" fontId="3" fillId="3" borderId="9" xfId="0" applyFont="1" applyFill="1" applyBorder="1" applyAlignment="1">
      <alignment horizontal="center" vertical="center" wrapText="1" readingOrder="1"/>
    </xf>
    <xf numFmtId="0" fontId="3" fillId="4" borderId="9" xfId="0" applyFont="1" applyFill="1" applyBorder="1" applyAlignment="1">
      <alignment horizontal="center" vertical="center" wrapText="1" readingOrder="1"/>
    </xf>
    <xf numFmtId="0" fontId="6" fillId="5" borderId="11" xfId="0" applyFont="1" applyFill="1" applyBorder="1" applyAlignment="1">
      <alignment horizontal="center" vertical="center" wrapText="1" readingOrder="1"/>
    </xf>
    <xf numFmtId="0" fontId="6" fillId="2" borderId="2" xfId="0" applyFont="1" applyFill="1" applyBorder="1" applyAlignment="1">
      <alignment horizontal="center" vertical="center" wrapText="1" readingOrder="1"/>
    </xf>
    <xf numFmtId="0" fontId="6" fillId="3" borderId="2" xfId="0" applyFont="1" applyFill="1" applyBorder="1" applyAlignment="1">
      <alignment horizontal="center" vertical="center" wrapText="1" readingOrder="1"/>
    </xf>
    <xf numFmtId="0" fontId="6" fillId="4" borderId="2" xfId="0" applyFont="1" applyFill="1" applyBorder="1" applyAlignment="1">
      <alignment horizontal="center" vertical="center" wrapText="1" readingOrder="1"/>
    </xf>
    <xf numFmtId="0" fontId="6" fillId="5" borderId="10" xfId="0" applyFont="1" applyFill="1" applyBorder="1" applyAlignment="1">
      <alignment horizontal="center" vertical="center" wrapText="1" readingOrder="1"/>
    </xf>
    <xf numFmtId="0" fontId="6" fillId="5" borderId="13" xfId="0" applyFont="1" applyFill="1" applyBorder="1" applyAlignment="1">
      <alignment horizontal="center" vertical="center" wrapText="1" readingOrder="1"/>
    </xf>
    <xf numFmtId="0" fontId="6" fillId="2" borderId="9" xfId="0" applyFont="1" applyFill="1" applyBorder="1" applyAlignment="1">
      <alignment horizontal="center" vertical="center" wrapText="1" readingOrder="1"/>
    </xf>
    <xf numFmtId="0" fontId="6" fillId="3" borderId="9" xfId="0" applyFont="1" applyFill="1" applyBorder="1" applyAlignment="1">
      <alignment horizontal="center" vertical="center" wrapText="1" readingOrder="1"/>
    </xf>
    <xf numFmtId="0" fontId="6" fillId="4" borderId="9" xfId="0" applyFont="1" applyFill="1" applyBorder="1" applyAlignment="1">
      <alignment horizontal="center" vertical="center" wrapText="1" readingOrder="1"/>
    </xf>
    <xf numFmtId="0" fontId="5" fillId="0" borderId="38" xfId="0" applyFont="1" applyBorder="1"/>
    <xf numFmtId="0" fontId="5" fillId="0" borderId="40" xfId="0" applyFont="1" applyBorder="1"/>
    <xf numFmtId="0" fontId="2" fillId="2" borderId="61" xfId="0" applyFont="1" applyFill="1" applyBorder="1" applyAlignment="1">
      <alignment horizontal="center" vertical="center" wrapText="1" readingOrder="1"/>
    </xf>
    <xf numFmtId="0" fontId="2" fillId="3" borderId="59" xfId="0" applyFont="1" applyFill="1" applyBorder="1" applyAlignment="1">
      <alignment horizontal="center" vertical="center" wrapText="1" readingOrder="1"/>
    </xf>
    <xf numFmtId="0" fontId="2" fillId="4" borderId="59" xfId="0" applyFont="1" applyFill="1" applyBorder="1" applyAlignment="1">
      <alignment horizontal="center" vertical="center" wrapText="1" readingOrder="1"/>
    </xf>
    <xf numFmtId="0" fontId="2" fillId="5" borderId="60" xfId="0" applyFont="1" applyFill="1" applyBorder="1" applyAlignment="1">
      <alignment horizontal="center" vertical="center" wrapText="1" readingOrder="1"/>
    </xf>
    <xf numFmtId="0" fontId="5" fillId="12" borderId="13" xfId="0" applyFont="1" applyFill="1" applyBorder="1" applyAlignment="1">
      <alignment horizontal="center"/>
    </xf>
    <xf numFmtId="0" fontId="5" fillId="12" borderId="16" xfId="0" applyFont="1" applyFill="1" applyBorder="1"/>
    <xf numFmtId="0" fontId="0" fillId="12" borderId="14" xfId="0" applyFill="1" applyBorder="1" applyAlignment="1">
      <alignment horizontal="center"/>
    </xf>
    <xf numFmtId="0" fontId="0" fillId="12" borderId="14" xfId="0" quotePrefix="1" applyFill="1" applyBorder="1" applyAlignment="1">
      <alignment horizontal="center"/>
    </xf>
    <xf numFmtId="0" fontId="0" fillId="12" borderId="12" xfId="0" applyFill="1" applyBorder="1" applyAlignment="1">
      <alignment horizontal="center"/>
    </xf>
    <xf numFmtId="0" fontId="0" fillId="14" borderId="6" xfId="0" applyFill="1" applyBorder="1"/>
    <xf numFmtId="0" fontId="0" fillId="14" borderId="8" xfId="0" applyFill="1" applyBorder="1"/>
    <xf numFmtId="0" fontId="5" fillId="12" borderId="14" xfId="0" applyFont="1" applyFill="1" applyBorder="1" applyAlignment="1">
      <alignment wrapText="1"/>
    </xf>
    <xf numFmtId="0" fontId="5" fillId="12" borderId="62" xfId="0" applyFont="1" applyFill="1" applyBorder="1"/>
    <xf numFmtId="0" fontId="5" fillId="6" borderId="3" xfId="0" applyFont="1" applyFill="1" applyBorder="1" applyAlignment="1">
      <alignment horizontal="center"/>
    </xf>
    <xf numFmtId="0" fontId="5" fillId="6" borderId="13" xfId="0" applyFont="1" applyFill="1" applyBorder="1" applyAlignment="1">
      <alignment horizontal="center"/>
    </xf>
    <xf numFmtId="0" fontId="0" fillId="12" borderId="10" xfId="0" applyFill="1" applyBorder="1" applyAlignment="1">
      <alignment horizontal="center"/>
    </xf>
    <xf numFmtId="0" fontId="5" fillId="12" borderId="1" xfId="0" applyFont="1" applyFill="1" applyBorder="1" applyAlignment="1">
      <alignment horizontal="center"/>
    </xf>
    <xf numFmtId="0" fontId="5" fillId="8" borderId="3" xfId="0" applyFont="1" applyFill="1" applyBorder="1" applyAlignment="1">
      <alignment horizontal="center"/>
    </xf>
    <xf numFmtId="0" fontId="17" fillId="12" borderId="13" xfId="0" applyFont="1" applyFill="1" applyBorder="1" applyAlignment="1">
      <alignment horizontal="center"/>
    </xf>
    <xf numFmtId="0" fontId="5" fillId="7" borderId="6" xfId="0" applyFont="1" applyFill="1" applyBorder="1" applyAlignment="1">
      <alignment horizontal="center"/>
    </xf>
    <xf numFmtId="0" fontId="5" fillId="7" borderId="7" xfId="0" applyFont="1" applyFill="1" applyBorder="1" applyAlignment="1">
      <alignment horizontal="center"/>
    </xf>
    <xf numFmtId="0" fontId="5" fillId="7" borderId="8" xfId="0" applyFont="1" applyFill="1" applyBorder="1" applyAlignment="1">
      <alignment horizontal="center"/>
    </xf>
    <xf numFmtId="0" fontId="5" fillId="12" borderId="10" xfId="0" applyFont="1" applyFill="1" applyBorder="1" applyAlignment="1">
      <alignment horizontal="center"/>
    </xf>
    <xf numFmtId="0" fontId="5" fillId="0" borderId="0" xfId="0" applyFont="1"/>
    <xf numFmtId="0" fontId="0" fillId="0" borderId="65" xfId="0" applyBorder="1"/>
    <xf numFmtId="0" fontId="0" fillId="0" borderId="66" xfId="0" applyBorder="1"/>
    <xf numFmtId="0" fontId="18" fillId="0" borderId="63" xfId="0" applyFont="1" applyBorder="1" applyAlignment="1">
      <alignment horizontal="center"/>
    </xf>
    <xf numFmtId="0" fontId="18" fillId="0" borderId="64" xfId="0" applyFont="1" applyBorder="1" applyAlignment="1">
      <alignment horizontal="center"/>
    </xf>
    <xf numFmtId="0" fontId="5" fillId="12" borderId="6" xfId="0" applyFont="1" applyFill="1" applyBorder="1" applyAlignment="1">
      <alignment horizontal="center" vertical="center"/>
    </xf>
    <xf numFmtId="0" fontId="5" fillId="12" borderId="7" xfId="0" applyFont="1" applyFill="1" applyBorder="1" applyAlignment="1">
      <alignment horizontal="center" vertical="center"/>
    </xf>
    <xf numFmtId="0" fontId="5" fillId="12" borderId="8" xfId="0" applyFont="1" applyFill="1" applyBorder="1" applyAlignment="1">
      <alignment horizontal="center" vertical="center"/>
    </xf>
    <xf numFmtId="0" fontId="5" fillId="12" borderId="22" xfId="0" applyFont="1" applyFill="1" applyBorder="1" applyAlignment="1">
      <alignment horizontal="center" vertical="center" textRotation="90" wrapText="1"/>
    </xf>
    <xf numFmtId="0" fontId="5" fillId="12" borderId="33" xfId="0" applyFont="1" applyFill="1" applyBorder="1" applyAlignment="1">
      <alignment horizontal="center" vertical="center" textRotation="90" wrapText="1"/>
    </xf>
    <xf numFmtId="0" fontId="5" fillId="12" borderId="23" xfId="0" applyFont="1" applyFill="1" applyBorder="1" applyAlignment="1">
      <alignment horizontal="center" vertical="center" textRotation="90" wrapText="1"/>
    </xf>
    <xf numFmtId="0" fontId="5" fillId="12" borderId="1" xfId="0" applyFont="1" applyFill="1" applyBorder="1" applyAlignment="1">
      <alignment horizontal="center" wrapText="1"/>
    </xf>
    <xf numFmtId="0" fontId="5" fillId="12" borderId="2" xfId="0" applyFont="1" applyFill="1" applyBorder="1" applyAlignment="1">
      <alignment horizontal="center" wrapText="1"/>
    </xf>
    <xf numFmtId="0" fontId="5" fillId="12" borderId="3" xfId="0" applyFont="1" applyFill="1" applyBorder="1" applyAlignment="1">
      <alignment horizontal="center" wrapText="1"/>
    </xf>
    <xf numFmtId="0" fontId="5" fillId="12" borderId="0" xfId="0" applyFont="1" applyFill="1" applyAlignment="1">
      <alignment horizontal="center" wrapText="1"/>
    </xf>
    <xf numFmtId="0" fontId="5" fillId="12" borderId="9" xfId="0" applyFont="1" applyFill="1" applyBorder="1" applyAlignment="1">
      <alignment horizontal="center" wrapText="1"/>
    </xf>
    <xf numFmtId="0" fontId="5" fillId="12" borderId="10" xfId="0" applyFont="1" applyFill="1" applyBorder="1" applyAlignment="1">
      <alignment horizontal="center" wrapText="1"/>
    </xf>
    <xf numFmtId="0" fontId="5" fillId="12" borderId="11" xfId="0" applyFont="1" applyFill="1" applyBorder="1" applyAlignment="1">
      <alignment horizontal="center" wrapText="1"/>
    </xf>
    <xf numFmtId="0" fontId="5" fillId="12" borderId="15" xfId="0" applyFont="1" applyFill="1" applyBorder="1" applyAlignment="1">
      <alignment horizontal="center" vertical="center" wrapText="1"/>
    </xf>
    <xf numFmtId="0" fontId="5" fillId="12" borderId="14" xfId="0" applyFont="1" applyFill="1" applyBorder="1" applyAlignment="1">
      <alignment horizontal="center" vertical="center" wrapText="1"/>
    </xf>
    <xf numFmtId="0" fontId="5" fillId="12" borderId="12" xfId="0" applyFont="1" applyFill="1" applyBorder="1" applyAlignment="1">
      <alignment horizontal="center" vertical="center" wrapText="1"/>
    </xf>
    <xf numFmtId="0" fontId="5" fillId="12" borderId="6" xfId="0" applyFont="1" applyFill="1" applyBorder="1" applyAlignment="1">
      <alignment horizontal="center" wrapText="1"/>
    </xf>
    <xf numFmtId="0" fontId="5" fillId="12" borderId="8" xfId="0" applyFont="1" applyFill="1" applyBorder="1" applyAlignment="1">
      <alignment horizontal="center" wrapText="1"/>
    </xf>
    <xf numFmtId="0" fontId="5" fillId="0" borderId="22" xfId="0" applyFont="1" applyBorder="1" applyAlignment="1">
      <alignment horizontal="center" vertical="center" textRotation="90" wrapText="1"/>
    </xf>
    <xf numFmtId="0" fontId="5" fillId="0" borderId="33" xfId="0" applyFont="1" applyBorder="1" applyAlignment="1">
      <alignment horizontal="center" vertical="center" textRotation="90" wrapText="1"/>
    </xf>
    <xf numFmtId="0" fontId="5" fillId="0" borderId="23" xfId="0" applyFont="1" applyBorder="1" applyAlignment="1">
      <alignment horizontal="center" vertical="center" textRotation="90" wrapText="1"/>
    </xf>
    <xf numFmtId="0" fontId="0" fillId="12" borderId="5" xfId="0" applyFill="1" applyBorder="1" applyAlignment="1">
      <alignment horizontal="center" wrapText="1"/>
    </xf>
    <xf numFmtId="0" fontId="0" fillId="12" borderId="9" xfId="0" applyFill="1" applyBorder="1" applyAlignment="1">
      <alignment horizontal="center" wrapText="1"/>
    </xf>
    <xf numFmtId="0" fontId="0" fillId="12" borderId="6" xfId="0" applyFill="1" applyBorder="1" applyAlignment="1">
      <alignment horizontal="center" wrapText="1"/>
    </xf>
    <xf numFmtId="0" fontId="0" fillId="12" borderId="7" xfId="0" applyFill="1" applyBorder="1" applyAlignment="1">
      <alignment horizontal="center" wrapText="1"/>
    </xf>
    <xf numFmtId="0" fontId="5" fillId="12" borderId="2" xfId="0" applyFont="1" applyFill="1" applyBorder="1" applyAlignment="1">
      <alignment horizontal="center" vertical="center" wrapText="1"/>
    </xf>
    <xf numFmtId="0" fontId="5" fillId="12" borderId="0" xfId="0" applyFont="1" applyFill="1" applyAlignment="1">
      <alignment horizontal="center" vertical="center" wrapText="1"/>
    </xf>
    <xf numFmtId="0" fontId="5" fillId="12" borderId="9" xfId="0" applyFont="1" applyFill="1" applyBorder="1" applyAlignment="1">
      <alignment horizontal="center" vertical="center" wrapText="1"/>
    </xf>
    <xf numFmtId="0" fontId="5" fillId="12" borderId="10" xfId="0" applyFont="1" applyFill="1" applyBorder="1" applyAlignment="1">
      <alignment horizontal="center" vertical="center" wrapText="1"/>
    </xf>
    <xf numFmtId="0" fontId="5" fillId="12" borderId="13" xfId="0" applyFont="1" applyFill="1" applyBorder="1" applyAlignment="1">
      <alignment horizontal="center" vertical="center" wrapText="1"/>
    </xf>
    <xf numFmtId="0" fontId="5" fillId="12" borderId="11" xfId="0" applyFont="1" applyFill="1" applyBorder="1" applyAlignment="1">
      <alignment horizontal="center" vertical="center" wrapText="1"/>
    </xf>
    <xf numFmtId="0" fontId="5" fillId="12" borderId="0" xfId="0" applyFont="1" applyFill="1" applyAlignment="1">
      <alignment horizontal="center"/>
    </xf>
    <xf numFmtId="0" fontId="5" fillId="12" borderId="5" xfId="0" applyFont="1" applyFill="1" applyBorder="1" applyAlignment="1">
      <alignment horizontal="center"/>
    </xf>
    <xf numFmtId="0" fontId="5" fillId="12" borderId="9" xfId="0" applyFont="1" applyFill="1" applyBorder="1" applyAlignment="1">
      <alignment horizontal="center"/>
    </xf>
    <xf numFmtId="0" fontId="5" fillId="12" borderId="3" xfId="0" applyFont="1" applyFill="1" applyBorder="1" applyAlignment="1">
      <alignment horizontal="center"/>
    </xf>
    <xf numFmtId="0" fontId="5" fillId="12" borderId="13" xfId="0" applyFont="1" applyFill="1" applyBorder="1" applyAlignment="1">
      <alignment horizontal="center" wrapText="1"/>
    </xf>
    <xf numFmtId="0" fontId="5" fillId="12" borderId="15" xfId="0" applyFont="1" applyFill="1" applyBorder="1" applyAlignment="1">
      <alignment horizontal="center" vertical="center"/>
    </xf>
    <xf numFmtId="0" fontId="5" fillId="12" borderId="14" xfId="0" applyFont="1" applyFill="1" applyBorder="1" applyAlignment="1">
      <alignment horizontal="center" vertical="center"/>
    </xf>
    <xf numFmtId="0" fontId="5" fillId="12" borderId="12" xfId="0" applyFont="1" applyFill="1" applyBorder="1" applyAlignment="1">
      <alignment horizontal="center" vertical="center"/>
    </xf>
    <xf numFmtId="0" fontId="5" fillId="12" borderId="15" xfId="0" applyFont="1" applyFill="1" applyBorder="1" applyAlignment="1">
      <alignment horizontal="center" textRotation="90" wrapText="1"/>
    </xf>
    <xf numFmtId="0" fontId="5" fillId="12" borderId="14" xfId="0" applyFont="1" applyFill="1" applyBorder="1" applyAlignment="1">
      <alignment horizontal="center" textRotation="90" wrapText="1"/>
    </xf>
    <xf numFmtId="0" fontId="5" fillId="12" borderId="12" xfId="0" applyFont="1" applyFill="1" applyBorder="1" applyAlignment="1">
      <alignment horizontal="center" textRotation="90" wrapText="1"/>
    </xf>
    <xf numFmtId="0" fontId="5" fillId="12" borderId="1" xfId="0" applyFont="1" applyFill="1" applyBorder="1" applyAlignment="1">
      <alignment horizontal="center" vertical="center" textRotation="90" wrapText="1"/>
    </xf>
    <xf numFmtId="0" fontId="5" fillId="12" borderId="3" xfId="0" applyFont="1" applyFill="1" applyBorder="1" applyAlignment="1">
      <alignment horizontal="center" vertical="center" textRotation="90" wrapText="1"/>
    </xf>
    <xf numFmtId="0" fontId="5" fillId="12" borderId="5" xfId="0" applyFont="1" applyFill="1" applyBorder="1" applyAlignment="1">
      <alignment horizontal="center" vertical="center" textRotation="90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474E5"/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4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38D5B7F1-0F5E-4306-BEDB-61C0B04DA4CA}">
  <we:reference id="1e10eb66-9ba2-46e3-84ee-57e2a49831f0" version="3.0.0.1" store="EXCatalog" storeType="EXCatalog"/>
  <we:alternateReferences>
    <we:reference id="WA104100404" version="3.0.0.1" store="fr-FR" storeType="OMEX"/>
  </we:alternateReferences>
  <we:properties>
    <we:property name="UniqueID" value="&quot;20252121741802345797&quot;"/>
  </we:properties>
  <we:bindings/>
  <we:snapshot xmlns:r="http://schemas.openxmlformats.org/officeDocument/2006/relationships"/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E53DD-19C0-4F5F-9E62-69231B48A8CB}">
  <dimension ref="A1:O35"/>
  <sheetViews>
    <sheetView workbookViewId="0">
      <selection activeCell="I17" sqref="I17"/>
    </sheetView>
  </sheetViews>
  <sheetFormatPr defaultRowHeight="14.4" x14ac:dyDescent="0.3"/>
  <cols>
    <col min="1" max="1" width="14" customWidth="1"/>
  </cols>
  <sheetData>
    <row r="1" spans="1:15" x14ac:dyDescent="0.3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</row>
    <row r="2" spans="1:15" x14ac:dyDescent="0.3">
      <c r="A2" s="50"/>
      <c r="B2" s="146"/>
      <c r="C2" s="147" t="s">
        <v>27</v>
      </c>
      <c r="D2" s="148" t="s">
        <v>28</v>
      </c>
      <c r="E2" s="148" t="s">
        <v>29</v>
      </c>
      <c r="F2" s="149" t="s">
        <v>30</v>
      </c>
      <c r="G2" s="50"/>
      <c r="H2" s="50"/>
      <c r="I2" s="50"/>
      <c r="J2" s="50"/>
      <c r="K2" s="50"/>
      <c r="L2" s="50"/>
      <c r="M2" s="50"/>
      <c r="N2" s="50"/>
      <c r="O2" s="50"/>
    </row>
    <row r="3" spans="1:15" ht="23.4" x14ac:dyDescent="0.3">
      <c r="A3" s="50"/>
      <c r="B3" s="150" t="s">
        <v>10</v>
      </c>
      <c r="C3" s="22">
        <v>15</v>
      </c>
      <c r="D3" s="23">
        <v>30</v>
      </c>
      <c r="E3" s="24">
        <v>20</v>
      </c>
      <c r="F3" s="25">
        <v>25</v>
      </c>
      <c r="G3" s="50"/>
      <c r="H3" s="50"/>
      <c r="I3" s="50"/>
      <c r="J3" s="50"/>
      <c r="K3" s="50"/>
      <c r="L3" s="50"/>
      <c r="M3" s="50"/>
      <c r="N3" s="50"/>
      <c r="O3" s="50"/>
    </row>
    <row r="4" spans="1:15" ht="24" thickBot="1" x14ac:dyDescent="0.35">
      <c r="A4" s="294" t="s">
        <v>12</v>
      </c>
      <c r="B4" s="151" t="s">
        <v>22</v>
      </c>
      <c r="C4" s="19">
        <v>1</v>
      </c>
      <c r="D4" s="12">
        <v>2</v>
      </c>
      <c r="E4" s="13">
        <v>1</v>
      </c>
      <c r="F4" s="14">
        <v>3</v>
      </c>
      <c r="G4" s="50"/>
      <c r="H4" s="50"/>
      <c r="I4" s="50"/>
      <c r="J4" s="50"/>
      <c r="K4" s="50"/>
      <c r="L4" s="50"/>
      <c r="M4" s="50"/>
      <c r="N4" s="50"/>
      <c r="O4" s="50"/>
    </row>
    <row r="5" spans="1:15" ht="24" thickBot="1" x14ac:dyDescent="0.35">
      <c r="A5" s="295"/>
      <c r="B5" s="152" t="s">
        <v>23</v>
      </c>
      <c r="C5" s="20">
        <v>2</v>
      </c>
      <c r="D5" s="1">
        <v>1</v>
      </c>
      <c r="E5" s="2">
        <v>3</v>
      </c>
      <c r="F5" s="15">
        <v>1</v>
      </c>
      <c r="G5" s="50"/>
      <c r="H5" s="50"/>
      <c r="I5" s="50"/>
      <c r="J5" s="50"/>
      <c r="K5" s="50"/>
      <c r="L5" s="50"/>
      <c r="M5" s="50"/>
      <c r="N5" s="50"/>
      <c r="O5" s="50"/>
    </row>
    <row r="6" spans="1:15" ht="24" thickBot="1" x14ac:dyDescent="0.35">
      <c r="A6" s="295"/>
      <c r="B6" s="152" t="s">
        <v>24</v>
      </c>
      <c r="C6" s="20">
        <v>2</v>
      </c>
      <c r="D6" s="1">
        <v>4</v>
      </c>
      <c r="E6" s="2">
        <v>2</v>
      </c>
      <c r="F6" s="15">
        <v>2</v>
      </c>
      <c r="G6" s="50"/>
      <c r="H6" s="50"/>
      <c r="I6" s="50"/>
      <c r="J6" s="50"/>
      <c r="K6" s="50"/>
      <c r="L6" s="50"/>
      <c r="M6" s="50"/>
      <c r="N6" s="50"/>
      <c r="O6" s="50"/>
    </row>
    <row r="7" spans="1:15" ht="24" thickBot="1" x14ac:dyDescent="0.35">
      <c r="A7" s="295"/>
      <c r="B7" s="152" t="s">
        <v>25</v>
      </c>
      <c r="C7" s="20">
        <v>2</v>
      </c>
      <c r="D7" s="1">
        <v>3</v>
      </c>
      <c r="E7" s="2">
        <v>2</v>
      </c>
      <c r="F7" s="15">
        <v>2</v>
      </c>
      <c r="G7" s="50"/>
      <c r="H7" s="50"/>
      <c r="I7" s="50"/>
      <c r="J7" s="50"/>
      <c r="K7" s="50"/>
      <c r="L7" s="50"/>
      <c r="M7" s="50"/>
      <c r="N7" s="50"/>
      <c r="O7" s="50"/>
    </row>
    <row r="8" spans="1:15" ht="23.4" x14ac:dyDescent="0.3">
      <c r="A8" s="296"/>
      <c r="B8" s="150" t="s">
        <v>26</v>
      </c>
      <c r="C8" s="21">
        <v>1</v>
      </c>
      <c r="D8" s="16">
        <v>3</v>
      </c>
      <c r="E8" s="17">
        <v>1</v>
      </c>
      <c r="F8" s="18">
        <v>1</v>
      </c>
      <c r="G8" s="50"/>
      <c r="H8" s="50"/>
      <c r="I8" s="50"/>
      <c r="J8" s="50"/>
      <c r="K8" s="50"/>
      <c r="L8" s="50"/>
      <c r="M8" s="50"/>
      <c r="N8" s="50"/>
      <c r="O8" s="50"/>
    </row>
    <row r="9" spans="1:15" ht="23.4" x14ac:dyDescent="0.3">
      <c r="A9" s="50"/>
      <c r="B9" s="150" t="s">
        <v>0</v>
      </c>
      <c r="C9" s="22">
        <v>4</v>
      </c>
      <c r="D9" s="23">
        <v>7</v>
      </c>
      <c r="E9" s="24">
        <v>6</v>
      </c>
      <c r="F9" s="25">
        <v>5</v>
      </c>
      <c r="G9" s="50"/>
      <c r="H9" s="50"/>
      <c r="I9" s="50"/>
      <c r="J9" s="50"/>
      <c r="K9" s="50"/>
      <c r="L9" s="50"/>
      <c r="M9" s="50"/>
      <c r="N9" s="50"/>
      <c r="O9" s="50"/>
    </row>
    <row r="10" spans="1:15" ht="15" thickBot="1" x14ac:dyDescent="0.35">
      <c r="A10" s="50"/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</row>
    <row r="11" spans="1:15" ht="15" thickBot="1" x14ac:dyDescent="0.35">
      <c r="A11" s="50"/>
      <c r="B11" s="50"/>
      <c r="C11" s="50"/>
      <c r="D11" s="50"/>
      <c r="E11" s="50"/>
      <c r="F11" s="50"/>
      <c r="G11" s="272" t="s">
        <v>71</v>
      </c>
      <c r="H11" s="273">
        <v>40</v>
      </c>
      <c r="I11" s="50"/>
      <c r="J11" s="50"/>
      <c r="K11" s="50"/>
      <c r="L11" s="50"/>
      <c r="M11" s="50"/>
      <c r="N11" s="50"/>
      <c r="O11" s="50"/>
    </row>
    <row r="12" spans="1:15" x14ac:dyDescent="0.3">
      <c r="A12" s="297" t="s">
        <v>11</v>
      </c>
      <c r="B12" s="298"/>
      <c r="C12" s="153" t="s">
        <v>27</v>
      </c>
      <c r="D12" s="154" t="s">
        <v>28</v>
      </c>
      <c r="E12" s="154" t="s">
        <v>29</v>
      </c>
      <c r="F12" s="155" t="s">
        <v>30</v>
      </c>
      <c r="G12" s="298" t="s">
        <v>19</v>
      </c>
      <c r="H12" s="47"/>
      <c r="I12" s="302" t="s">
        <v>21</v>
      </c>
      <c r="J12" s="50"/>
      <c r="K12" s="50"/>
      <c r="L12" s="50"/>
      <c r="M12" s="50"/>
      <c r="N12" s="50"/>
      <c r="O12" s="50"/>
    </row>
    <row r="13" spans="1:15" ht="15" thickBot="1" x14ac:dyDescent="0.35">
      <c r="A13" s="299"/>
      <c r="B13" s="300"/>
      <c r="C13" s="33">
        <v>0</v>
      </c>
      <c r="D13" s="34">
        <v>4.5</v>
      </c>
      <c r="E13" s="34">
        <v>6</v>
      </c>
      <c r="F13" s="35">
        <v>5</v>
      </c>
      <c r="G13" s="301"/>
      <c r="H13" s="158" t="s">
        <v>20</v>
      </c>
      <c r="I13" s="303"/>
      <c r="J13" s="50"/>
      <c r="K13" s="50"/>
      <c r="L13" s="50"/>
      <c r="M13" s="50"/>
      <c r="N13" s="50"/>
      <c r="O13" s="50"/>
    </row>
    <row r="14" spans="1:15" x14ac:dyDescent="0.3">
      <c r="A14" s="304" t="s">
        <v>14</v>
      </c>
      <c r="B14" s="215" t="s">
        <v>13</v>
      </c>
      <c r="C14" s="159"/>
      <c r="D14" s="47"/>
      <c r="E14" s="47"/>
      <c r="F14" s="160"/>
      <c r="G14" s="47">
        <f>SUMPRODUCT($C$13:$F$13,C4:F4)</f>
        <v>30</v>
      </c>
      <c r="H14" s="206" t="s">
        <v>1</v>
      </c>
      <c r="I14" s="278">
        <f>$H$11</f>
        <v>40</v>
      </c>
      <c r="J14" s="50"/>
      <c r="K14" s="50"/>
      <c r="L14" s="50"/>
      <c r="M14" s="50"/>
      <c r="N14" s="50"/>
      <c r="O14" s="50"/>
    </row>
    <row r="15" spans="1:15" x14ac:dyDescent="0.3">
      <c r="A15" s="305"/>
      <c r="B15" s="157" t="s">
        <v>15</v>
      </c>
      <c r="C15" s="161"/>
      <c r="D15" s="50"/>
      <c r="E15" s="50"/>
      <c r="F15" s="162"/>
      <c r="G15" s="50">
        <f>SUMPRODUCT($C$13:$F$13,C5:F5)</f>
        <v>27.5</v>
      </c>
      <c r="H15" s="210" t="s">
        <v>1</v>
      </c>
      <c r="I15" s="212">
        <f t="shared" ref="I15:I18" si="0">$H$11</f>
        <v>40</v>
      </c>
      <c r="J15" s="50"/>
      <c r="K15" s="50"/>
      <c r="L15" s="50"/>
      <c r="M15" s="50"/>
      <c r="N15" s="50"/>
      <c r="O15" s="50"/>
    </row>
    <row r="16" spans="1:15" x14ac:dyDescent="0.3">
      <c r="A16" s="305"/>
      <c r="B16" s="157" t="s">
        <v>16</v>
      </c>
      <c r="C16" s="161"/>
      <c r="D16" s="50"/>
      <c r="E16" s="50"/>
      <c r="F16" s="162"/>
      <c r="G16" s="50">
        <f>SUMPRODUCT($C$13:$F$13,C6:F6)</f>
        <v>40</v>
      </c>
      <c r="H16" s="210" t="s">
        <v>1</v>
      </c>
      <c r="I16" s="212">
        <v>40</v>
      </c>
      <c r="J16" s="50"/>
      <c r="K16" s="50"/>
      <c r="L16" s="50"/>
      <c r="M16" s="50"/>
      <c r="N16" s="50"/>
      <c r="O16" s="50"/>
    </row>
    <row r="17" spans="1:15" x14ac:dyDescent="0.3">
      <c r="A17" s="305"/>
      <c r="B17" s="157" t="s">
        <v>17</v>
      </c>
      <c r="C17" s="161"/>
      <c r="D17" s="50"/>
      <c r="E17" s="50"/>
      <c r="F17" s="162"/>
      <c r="G17" s="50">
        <f>SUMPRODUCT($C$13:$F$13,C7:F7)</f>
        <v>35.5</v>
      </c>
      <c r="H17" s="210" t="s">
        <v>1</v>
      </c>
      <c r="I17" s="212">
        <f t="shared" si="0"/>
        <v>40</v>
      </c>
      <c r="J17" s="50"/>
      <c r="K17" s="50"/>
      <c r="L17" s="50"/>
      <c r="M17" s="50"/>
      <c r="N17" s="50"/>
      <c r="O17" s="50"/>
    </row>
    <row r="18" spans="1:15" ht="15" thickBot="1" x14ac:dyDescent="0.35">
      <c r="A18" s="306"/>
      <c r="B18" s="202" t="s">
        <v>18</v>
      </c>
      <c r="C18" s="163"/>
      <c r="D18" s="53"/>
      <c r="E18" s="53"/>
      <c r="F18" s="164"/>
      <c r="G18" s="53">
        <f>SUMPRODUCT($C$13:$F$13,C8:F8)</f>
        <v>24.5</v>
      </c>
      <c r="H18" s="176" t="s">
        <v>1</v>
      </c>
      <c r="I18" s="177">
        <f t="shared" si="0"/>
        <v>40</v>
      </c>
      <c r="J18" s="50"/>
      <c r="K18" s="50"/>
      <c r="L18" s="50"/>
      <c r="M18" s="50"/>
      <c r="N18" s="50"/>
      <c r="O18" s="50"/>
    </row>
    <row r="19" spans="1:15" x14ac:dyDescent="0.3">
      <c r="A19" s="50"/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</row>
    <row r="20" spans="1:15" ht="15" thickBot="1" x14ac:dyDescent="0.35">
      <c r="A20" s="50"/>
      <c r="B20" s="50"/>
      <c r="C20" s="50"/>
      <c r="D20" s="50"/>
      <c r="E20" s="50"/>
      <c r="F20" s="50"/>
      <c r="G20" s="50" t="s">
        <v>60</v>
      </c>
      <c r="H20" s="50"/>
      <c r="I20" s="50"/>
      <c r="J20" s="50"/>
      <c r="K20" s="50"/>
      <c r="L20" s="50"/>
      <c r="M20" s="50"/>
      <c r="N20" s="50"/>
      <c r="O20" s="50"/>
    </row>
    <row r="21" spans="1:15" ht="29.4" thickBot="1" x14ac:dyDescent="0.35">
      <c r="A21" s="50"/>
      <c r="B21" s="229" t="s">
        <v>33</v>
      </c>
      <c r="C21" s="230">
        <f>SUMPRODUCT(C13:F13,C3:F3)</f>
        <v>380</v>
      </c>
      <c r="D21" s="50"/>
      <c r="E21" s="50"/>
      <c r="F21" s="50"/>
      <c r="G21" s="50" t="s">
        <v>72</v>
      </c>
      <c r="H21" s="50"/>
      <c r="I21" s="50"/>
      <c r="J21" s="50"/>
      <c r="K21" s="50"/>
      <c r="L21" s="50"/>
      <c r="M21" s="50"/>
      <c r="N21" s="50"/>
      <c r="O21" s="50"/>
    </row>
    <row r="22" spans="1:15" x14ac:dyDescent="0.3">
      <c r="A22" s="50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</row>
    <row r="23" spans="1:15" x14ac:dyDescent="0.3">
      <c r="A23" s="50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</row>
    <row r="24" spans="1:15" x14ac:dyDescent="0.3">
      <c r="A24" s="50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</row>
    <row r="25" spans="1:15" ht="15" thickBot="1" x14ac:dyDescent="0.35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</row>
    <row r="26" spans="1:15" ht="15" thickBot="1" x14ac:dyDescent="0.35">
      <c r="A26" s="50"/>
      <c r="B26" s="291" t="s">
        <v>3</v>
      </c>
      <c r="C26" s="292"/>
      <c r="D26" s="292"/>
      <c r="E26" s="292"/>
      <c r="F26" s="293"/>
      <c r="G26" s="50"/>
      <c r="H26" s="50"/>
      <c r="I26" s="50"/>
      <c r="J26" s="50"/>
      <c r="K26" s="50"/>
      <c r="L26" s="50"/>
      <c r="M26" s="50"/>
      <c r="N26" s="50"/>
      <c r="O26" s="50"/>
    </row>
    <row r="27" spans="1:15" x14ac:dyDescent="0.3">
      <c r="A27" s="50"/>
      <c r="B27" s="231"/>
      <c r="C27" s="153" t="s">
        <v>27</v>
      </c>
      <c r="D27" s="154" t="s">
        <v>28</v>
      </c>
      <c r="E27" s="154" t="s">
        <v>29</v>
      </c>
      <c r="F27" s="203" t="s">
        <v>30</v>
      </c>
      <c r="G27" s="50"/>
      <c r="H27" s="50"/>
      <c r="I27" s="50"/>
      <c r="J27" s="50"/>
      <c r="K27" s="50"/>
      <c r="L27" s="50"/>
      <c r="M27" s="50"/>
      <c r="N27" s="50"/>
      <c r="O27" s="50"/>
    </row>
    <row r="28" spans="1:15" x14ac:dyDescent="0.3">
      <c r="A28" s="50"/>
      <c r="B28" s="232" t="s">
        <v>31</v>
      </c>
      <c r="C28" s="5">
        <v>3</v>
      </c>
      <c r="D28" s="6">
        <v>3</v>
      </c>
      <c r="E28" s="6">
        <v>6</v>
      </c>
      <c r="F28" s="7">
        <v>5</v>
      </c>
      <c r="G28" s="50"/>
      <c r="H28" s="50"/>
      <c r="I28" s="50"/>
      <c r="J28" s="50"/>
      <c r="K28" s="50"/>
      <c r="L28" s="50"/>
      <c r="M28" s="50"/>
      <c r="N28" s="50"/>
      <c r="O28" s="50"/>
    </row>
    <row r="29" spans="1:15" ht="15" thickBot="1" x14ac:dyDescent="0.35">
      <c r="A29" s="50"/>
      <c r="B29" s="233" t="s">
        <v>32</v>
      </c>
      <c r="C29" s="8">
        <v>1</v>
      </c>
      <c r="D29" s="9">
        <v>4</v>
      </c>
      <c r="E29" s="9">
        <v>6</v>
      </c>
      <c r="F29" s="10">
        <v>5</v>
      </c>
      <c r="G29" s="50"/>
      <c r="H29" s="50"/>
      <c r="I29" s="50"/>
      <c r="J29" s="50"/>
      <c r="K29" s="50"/>
      <c r="L29" s="50"/>
      <c r="M29" s="50"/>
      <c r="N29" s="50"/>
      <c r="O29" s="50"/>
    </row>
    <row r="30" spans="1:15" x14ac:dyDescent="0.3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</row>
    <row r="31" spans="1:15" x14ac:dyDescent="0.3">
      <c r="A31" s="50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</row>
    <row r="32" spans="1:15" x14ac:dyDescent="0.3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</row>
    <row r="33" spans="1:15" x14ac:dyDescent="0.3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</row>
    <row r="34" spans="1:15" x14ac:dyDescent="0.3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</row>
    <row r="35" spans="1:15" x14ac:dyDescent="0.3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</row>
  </sheetData>
  <mergeCells count="6">
    <mergeCell ref="B26:F26"/>
    <mergeCell ref="A4:A8"/>
    <mergeCell ref="A12:B13"/>
    <mergeCell ref="G12:G13"/>
    <mergeCell ref="I12:I13"/>
    <mergeCell ref="A14:A18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267FE-603F-4222-8918-EE4F6139F81D}">
  <sheetPr>
    <tabColor rgb="FF7030A0"/>
  </sheetPr>
  <dimension ref="A2:XDE1048554"/>
  <sheetViews>
    <sheetView topLeftCell="A7" zoomScaleNormal="100" workbookViewId="0">
      <selection activeCell="M8" sqref="M8"/>
    </sheetView>
  </sheetViews>
  <sheetFormatPr defaultColWidth="8.77734375" defaultRowHeight="14.4" x14ac:dyDescent="0.3"/>
  <cols>
    <col min="1" max="1" width="13.6640625" style="50" customWidth="1"/>
    <col min="2" max="2" width="9.21875" style="50" bestFit="1" customWidth="1"/>
    <col min="3" max="6" width="9.6640625" style="50" customWidth="1"/>
    <col min="7" max="16384" width="8.77734375" style="50"/>
  </cols>
  <sheetData>
    <row r="2" spans="1:9" x14ac:dyDescent="0.3">
      <c r="B2" s="146"/>
      <c r="C2" s="26" t="s">
        <v>27</v>
      </c>
      <c r="D2" s="27" t="s">
        <v>28</v>
      </c>
      <c r="E2" s="27" t="s">
        <v>29</v>
      </c>
      <c r="F2" s="28" t="s">
        <v>30</v>
      </c>
    </row>
    <row r="3" spans="1:9" ht="24" thickBot="1" x14ac:dyDescent="0.35">
      <c r="B3" s="150" t="s">
        <v>10</v>
      </c>
      <c r="C3" s="22">
        <v>15</v>
      </c>
      <c r="D3" s="23">
        <v>30</v>
      </c>
      <c r="E3" s="24">
        <v>20</v>
      </c>
      <c r="F3" s="25">
        <v>25</v>
      </c>
    </row>
    <row r="4" spans="1:9" ht="24.45" customHeight="1" x14ac:dyDescent="0.3">
      <c r="A4" s="294" t="s">
        <v>12</v>
      </c>
      <c r="B4" s="184" t="s">
        <v>22</v>
      </c>
      <c r="C4" s="190">
        <v>1</v>
      </c>
      <c r="D4" s="191">
        <v>2</v>
      </c>
      <c r="E4" s="192">
        <v>1</v>
      </c>
      <c r="F4" s="193">
        <v>3</v>
      </c>
    </row>
    <row r="5" spans="1:9" ht="24" thickBot="1" x14ac:dyDescent="0.35">
      <c r="A5" s="295"/>
      <c r="B5" s="156" t="s">
        <v>23</v>
      </c>
      <c r="C5" s="194">
        <v>2</v>
      </c>
      <c r="D5" s="12">
        <v>1</v>
      </c>
      <c r="E5" s="13">
        <v>3</v>
      </c>
      <c r="F5" s="130">
        <v>1</v>
      </c>
    </row>
    <row r="6" spans="1:9" ht="24" thickBot="1" x14ac:dyDescent="0.35">
      <c r="A6" s="295"/>
      <c r="B6" s="156" t="s">
        <v>24</v>
      </c>
      <c r="C6" s="195">
        <v>1</v>
      </c>
      <c r="D6" s="3">
        <v>2</v>
      </c>
      <c r="E6" s="11">
        <v>1</v>
      </c>
      <c r="F6" s="199">
        <v>1</v>
      </c>
    </row>
    <row r="7" spans="1:9" ht="24" thickBot="1" x14ac:dyDescent="0.35">
      <c r="A7" s="295"/>
      <c r="B7" s="156" t="s">
        <v>25</v>
      </c>
      <c r="C7" s="200">
        <v>2</v>
      </c>
      <c r="D7" s="181">
        <v>3</v>
      </c>
      <c r="E7" s="183">
        <v>2</v>
      </c>
      <c r="F7" s="196">
        <v>2</v>
      </c>
    </row>
    <row r="8" spans="1:9" ht="24" thickBot="1" x14ac:dyDescent="0.35">
      <c r="A8" s="296"/>
      <c r="B8" s="185" t="s">
        <v>26</v>
      </c>
      <c r="C8" s="197">
        <v>1</v>
      </c>
      <c r="D8" s="138">
        <v>3</v>
      </c>
      <c r="E8" s="139">
        <v>1</v>
      </c>
      <c r="F8" s="198">
        <v>1</v>
      </c>
    </row>
    <row r="9" spans="1:9" ht="23.4" x14ac:dyDescent="0.3">
      <c r="B9" s="150" t="s">
        <v>0</v>
      </c>
      <c r="C9" s="186">
        <v>4</v>
      </c>
      <c r="D9" s="187">
        <v>7</v>
      </c>
      <c r="E9" s="188">
        <v>6</v>
      </c>
      <c r="F9" s="189">
        <v>5</v>
      </c>
    </row>
    <row r="10" spans="1:9" ht="15" thickBot="1" x14ac:dyDescent="0.35"/>
    <row r="11" spans="1:9" ht="15" thickBot="1" x14ac:dyDescent="0.35">
      <c r="G11" s="272" t="s">
        <v>71</v>
      </c>
      <c r="H11" s="273">
        <v>40</v>
      </c>
    </row>
    <row r="12" spans="1:9" ht="23.55" customHeight="1" x14ac:dyDescent="0.3">
      <c r="A12" s="297" t="s">
        <v>11</v>
      </c>
      <c r="B12" s="298"/>
      <c r="C12" s="153" t="s">
        <v>27</v>
      </c>
      <c r="D12" s="154" t="s">
        <v>28</v>
      </c>
      <c r="E12" s="154" t="s">
        <v>29</v>
      </c>
      <c r="F12" s="155" t="s">
        <v>30</v>
      </c>
      <c r="G12" s="298" t="s">
        <v>19</v>
      </c>
      <c r="H12" s="47"/>
      <c r="I12" s="302" t="s">
        <v>21</v>
      </c>
    </row>
    <row r="13" spans="1:9" ht="23.55" customHeight="1" thickBot="1" x14ac:dyDescent="0.35">
      <c r="A13" s="299"/>
      <c r="B13" s="300"/>
      <c r="C13" s="33">
        <v>0</v>
      </c>
      <c r="D13" s="34">
        <v>6</v>
      </c>
      <c r="E13" s="34">
        <v>6</v>
      </c>
      <c r="F13" s="35">
        <v>5</v>
      </c>
      <c r="G13" s="301"/>
      <c r="H13" s="158" t="s">
        <v>20</v>
      </c>
      <c r="I13" s="303"/>
    </row>
    <row r="14" spans="1:9" ht="23.55" customHeight="1" x14ac:dyDescent="0.3">
      <c r="A14" s="304" t="s">
        <v>14</v>
      </c>
      <c r="B14" s="47" t="s">
        <v>13</v>
      </c>
      <c r="C14" s="159"/>
      <c r="D14" s="47"/>
      <c r="E14" s="47"/>
      <c r="F14" s="160"/>
      <c r="G14" s="47">
        <f>SUMPRODUCT($C$13:$F$13,C4:F4)</f>
        <v>33</v>
      </c>
      <c r="H14" s="47" t="s">
        <v>1</v>
      </c>
      <c r="I14" s="48">
        <f>$H$11</f>
        <v>40</v>
      </c>
    </row>
    <row r="15" spans="1:9" ht="23.55" customHeight="1" x14ac:dyDescent="0.3">
      <c r="A15" s="305"/>
      <c r="B15" s="50" t="s">
        <v>15</v>
      </c>
      <c r="C15" s="161"/>
      <c r="F15" s="162"/>
      <c r="G15" s="50">
        <f>SUMPRODUCT($C$13:$F$13,C5:F5)</f>
        <v>29</v>
      </c>
      <c r="H15" s="50" t="s">
        <v>1</v>
      </c>
      <c r="I15" s="51">
        <f t="shared" ref="I15:I18" si="0">$H$11</f>
        <v>40</v>
      </c>
    </row>
    <row r="16" spans="1:9" ht="23.55" customHeight="1" x14ac:dyDescent="0.3">
      <c r="A16" s="305"/>
      <c r="B16" s="50" t="s">
        <v>16</v>
      </c>
      <c r="C16" s="161"/>
      <c r="F16" s="162"/>
      <c r="G16" s="50">
        <f>SUMPRODUCT($C$13:$F$13,C6:F6)</f>
        <v>23</v>
      </c>
      <c r="H16" s="50" t="s">
        <v>1</v>
      </c>
      <c r="I16" s="51">
        <f t="shared" si="0"/>
        <v>40</v>
      </c>
    </row>
    <row r="17" spans="1:9" ht="23.55" customHeight="1" x14ac:dyDescent="0.3">
      <c r="A17" s="305"/>
      <c r="B17" s="50" t="s">
        <v>17</v>
      </c>
      <c r="C17" s="161"/>
      <c r="F17" s="162"/>
      <c r="G17" s="50">
        <f>SUMPRODUCT($C$13:$F$13,C7:F7)</f>
        <v>40</v>
      </c>
      <c r="H17" s="50" t="s">
        <v>1</v>
      </c>
      <c r="I17" s="51">
        <f t="shared" si="0"/>
        <v>40</v>
      </c>
    </row>
    <row r="18" spans="1:9" ht="23.55" customHeight="1" thickBot="1" x14ac:dyDescent="0.35">
      <c r="A18" s="306"/>
      <c r="B18" s="53" t="s">
        <v>18</v>
      </c>
      <c r="C18" s="163"/>
      <c r="D18" s="53"/>
      <c r="E18" s="53"/>
      <c r="F18" s="164"/>
      <c r="G18" s="53">
        <f>SUMPRODUCT($C$13:$F$13,C8:F8)</f>
        <v>29</v>
      </c>
      <c r="H18" s="53" t="s">
        <v>1</v>
      </c>
      <c r="I18" s="54">
        <f t="shared" si="0"/>
        <v>40</v>
      </c>
    </row>
    <row r="20" spans="1:9" ht="15" thickBot="1" x14ac:dyDescent="0.35"/>
    <row r="21" spans="1:9" ht="29.4" thickBot="1" x14ac:dyDescent="0.35">
      <c r="B21" s="165" t="s">
        <v>33</v>
      </c>
      <c r="C21" s="42">
        <f>SUMPRODUCT(C13:F13,C3:F3)</f>
        <v>425</v>
      </c>
    </row>
    <row r="25" spans="1:9" x14ac:dyDescent="0.3">
      <c r="A25" s="166" t="s">
        <v>43</v>
      </c>
    </row>
    <row r="26" spans="1:9" ht="15" thickBot="1" x14ac:dyDescent="0.35"/>
    <row r="27" spans="1:9" ht="15" thickBot="1" x14ac:dyDescent="0.35">
      <c r="C27" s="46" t="s">
        <v>27</v>
      </c>
      <c r="D27" s="167" t="s">
        <v>28</v>
      </c>
      <c r="E27" s="167" t="s">
        <v>29</v>
      </c>
      <c r="F27" s="168" t="s">
        <v>30</v>
      </c>
      <c r="G27" s="169" t="s">
        <v>40</v>
      </c>
    </row>
    <row r="28" spans="1:9" ht="19.95" customHeight="1" x14ac:dyDescent="0.3">
      <c r="A28" s="304" t="s">
        <v>14</v>
      </c>
      <c r="B28" s="47" t="s">
        <v>13</v>
      </c>
      <c r="C28" s="159">
        <f>C4*C$9</f>
        <v>4</v>
      </c>
      <c r="D28" s="47">
        <f t="shared" ref="D28:F28" si="1">D4*D$9</f>
        <v>14</v>
      </c>
      <c r="E28" s="47">
        <f t="shared" si="1"/>
        <v>6</v>
      </c>
      <c r="F28" s="160">
        <f t="shared" si="1"/>
        <v>15</v>
      </c>
      <c r="G28" s="169">
        <f>SUM(C28:F28)</f>
        <v>39</v>
      </c>
    </row>
    <row r="29" spans="1:9" ht="19.95" customHeight="1" x14ac:dyDescent="0.3">
      <c r="A29" s="305"/>
      <c r="B29" s="50" t="s">
        <v>15</v>
      </c>
      <c r="C29" s="161">
        <f t="shared" ref="C29:F32" si="2">C5*C$9</f>
        <v>8</v>
      </c>
      <c r="D29" s="50">
        <f t="shared" si="2"/>
        <v>7</v>
      </c>
      <c r="E29" s="50">
        <f t="shared" si="2"/>
        <v>18</v>
      </c>
      <c r="F29" s="162">
        <f t="shared" si="2"/>
        <v>5</v>
      </c>
      <c r="G29" s="170">
        <f>SUM(C29:F29)</f>
        <v>38</v>
      </c>
    </row>
    <row r="30" spans="1:9" ht="19.95" customHeight="1" x14ac:dyDescent="0.3">
      <c r="A30" s="305"/>
      <c r="B30" s="50" t="s">
        <v>16</v>
      </c>
      <c r="C30" s="161">
        <f t="shared" si="2"/>
        <v>4</v>
      </c>
      <c r="D30" s="50">
        <f t="shared" si="2"/>
        <v>14</v>
      </c>
      <c r="E30" s="50">
        <f t="shared" si="2"/>
        <v>6</v>
      </c>
      <c r="F30" s="162">
        <f t="shared" si="2"/>
        <v>5</v>
      </c>
      <c r="G30" s="170">
        <f>SUM(C30:F30)</f>
        <v>29</v>
      </c>
      <c r="H30" s="166"/>
    </row>
    <row r="31" spans="1:9" ht="19.95" customHeight="1" x14ac:dyDescent="0.3">
      <c r="A31" s="305"/>
      <c r="B31" s="4" t="s">
        <v>17</v>
      </c>
      <c r="C31" s="40">
        <f t="shared" si="2"/>
        <v>8</v>
      </c>
      <c r="D31" s="4">
        <f t="shared" si="2"/>
        <v>21</v>
      </c>
      <c r="E31" s="4">
        <f t="shared" si="2"/>
        <v>12</v>
      </c>
      <c r="F31" s="41">
        <f t="shared" si="2"/>
        <v>10</v>
      </c>
      <c r="G31" s="39">
        <f>SUM(C31:F31)</f>
        <v>51</v>
      </c>
      <c r="H31" s="50" t="s">
        <v>39</v>
      </c>
    </row>
    <row r="32" spans="1:9" ht="19.95" customHeight="1" thickBot="1" x14ac:dyDescent="0.35">
      <c r="A32" s="306"/>
      <c r="B32" s="53" t="s">
        <v>18</v>
      </c>
      <c r="C32" s="163">
        <f t="shared" si="2"/>
        <v>4</v>
      </c>
      <c r="D32" s="53">
        <f t="shared" si="2"/>
        <v>21</v>
      </c>
      <c r="E32" s="53">
        <f t="shared" si="2"/>
        <v>6</v>
      </c>
      <c r="F32" s="164">
        <f t="shared" si="2"/>
        <v>5</v>
      </c>
      <c r="G32" s="171">
        <f>SUM(C32:F32)</f>
        <v>36</v>
      </c>
    </row>
    <row r="36" spans="1:7" ht="15" thickBot="1" x14ac:dyDescent="0.35"/>
    <row r="37" spans="1:7" ht="15" thickBot="1" x14ac:dyDescent="0.35">
      <c r="C37" s="172" t="s">
        <v>27</v>
      </c>
      <c r="D37" s="173" t="s">
        <v>28</v>
      </c>
      <c r="E37" s="173" t="s">
        <v>29</v>
      </c>
      <c r="F37" s="174" t="s">
        <v>30</v>
      </c>
    </row>
    <row r="38" spans="1:7" ht="33.450000000000003" customHeight="1" thickBot="1" x14ac:dyDescent="0.35">
      <c r="A38" s="314" t="s">
        <v>42</v>
      </c>
      <c r="B38" s="315"/>
      <c r="C38" s="175">
        <f>C3/C7</f>
        <v>7.5</v>
      </c>
      <c r="D38" s="176">
        <f t="shared" ref="D38:E38" si="3">D3/D7</f>
        <v>10</v>
      </c>
      <c r="E38" s="176">
        <f t="shared" si="3"/>
        <v>10</v>
      </c>
      <c r="F38" s="177">
        <f>F3/F7</f>
        <v>12.5</v>
      </c>
    </row>
    <row r="39" spans="1:7" ht="33.450000000000003" customHeight="1" thickBot="1" x14ac:dyDescent="0.35">
      <c r="A39" s="314" t="s">
        <v>38</v>
      </c>
      <c r="B39" s="315"/>
      <c r="C39" s="37">
        <f>ROUNDDOWN((40-F40-E40-D40)/C7,0)</f>
        <v>0</v>
      </c>
      <c r="D39" s="36">
        <v>6</v>
      </c>
      <c r="E39" s="36">
        <v>6</v>
      </c>
      <c r="F39" s="38">
        <f>F9</f>
        <v>5</v>
      </c>
      <c r="G39" s="174" t="s">
        <v>40</v>
      </c>
    </row>
    <row r="40" spans="1:7" ht="33.450000000000003" customHeight="1" thickBot="1" x14ac:dyDescent="0.35">
      <c r="A40" s="312" t="s">
        <v>41</v>
      </c>
      <c r="B40" s="313"/>
      <c r="C40" s="175">
        <f>C39*C7</f>
        <v>0</v>
      </c>
      <c r="D40" s="176">
        <f>D39*D7</f>
        <v>18</v>
      </c>
      <c r="E40" s="176">
        <f>E39*E7</f>
        <v>12</v>
      </c>
      <c r="F40" s="177">
        <f>F39*F7</f>
        <v>10</v>
      </c>
      <c r="G40" s="177">
        <f>SUM(C40:F40)</f>
        <v>40</v>
      </c>
    </row>
    <row r="1048549" spans="16333:16333" x14ac:dyDescent="0.3">
      <c r="XDE1048549" s="50">
        <f ca="1">_xlfn.SHEETS()</f>
        <v>13</v>
      </c>
    </row>
    <row r="1048550" spans="16333:16333" x14ac:dyDescent="0.3">
      <c r="XDE1048550" s="50">
        <f>AREAS(solver_adj)</f>
        <v>1</v>
      </c>
    </row>
    <row r="1048551" spans="16333:16333" x14ac:dyDescent="0.3">
      <c r="XDE1048551" s="50">
        <f>solver_num</f>
        <v>3</v>
      </c>
    </row>
    <row r="1048552" spans="16333:16333" x14ac:dyDescent="0.3">
      <c r="XDE1048552" s="50">
        <f>solver_typ</f>
        <v>1</v>
      </c>
    </row>
    <row r="1048553" spans="16333:16333" x14ac:dyDescent="0.3">
      <c r="XDE1048553" s="50">
        <f>solver_eng</f>
        <v>2</v>
      </c>
    </row>
    <row r="1048554" spans="16333:16333" x14ac:dyDescent="0.3">
      <c r="XDE1048554" s="50">
        <f>solver_val</f>
        <v>0</v>
      </c>
    </row>
  </sheetData>
  <mergeCells count="9">
    <mergeCell ref="A40:B40"/>
    <mergeCell ref="A4:A8"/>
    <mergeCell ref="A12:B13"/>
    <mergeCell ref="G12:G13"/>
    <mergeCell ref="I12:I13"/>
    <mergeCell ref="A14:A18"/>
    <mergeCell ref="A28:A32"/>
    <mergeCell ref="A38:B38"/>
    <mergeCell ref="A39:B39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A8460-B3C0-4060-8345-0AA3FCE00967}">
  <sheetPr>
    <tabColor rgb="FFF474E5"/>
  </sheetPr>
  <dimension ref="A2:XDE1048554"/>
  <sheetViews>
    <sheetView zoomScaleNormal="100" workbookViewId="0">
      <selection activeCell="K18" sqref="K18"/>
    </sheetView>
  </sheetViews>
  <sheetFormatPr defaultColWidth="8.77734375" defaultRowHeight="14.4" x14ac:dyDescent="0.3"/>
  <cols>
    <col min="1" max="1" width="13.6640625" style="50" customWidth="1"/>
    <col min="2" max="2" width="9.21875" style="50" bestFit="1" customWidth="1"/>
    <col min="3" max="6" width="9.6640625" style="50" customWidth="1"/>
    <col min="7" max="16384" width="8.77734375" style="50"/>
  </cols>
  <sheetData>
    <row r="2" spans="1:9" x14ac:dyDescent="0.3">
      <c r="B2" s="146"/>
      <c r="C2" s="26" t="s">
        <v>27</v>
      </c>
      <c r="D2" s="27" t="s">
        <v>28</v>
      </c>
      <c r="E2" s="27" t="s">
        <v>29</v>
      </c>
      <c r="F2" s="28" t="s">
        <v>30</v>
      </c>
    </row>
    <row r="3" spans="1:9" ht="24" thickBot="1" x14ac:dyDescent="0.35">
      <c r="B3" s="150" t="s">
        <v>10</v>
      </c>
      <c r="C3" s="22">
        <v>15</v>
      </c>
      <c r="D3" s="23">
        <v>30</v>
      </c>
      <c r="E3" s="24">
        <v>20</v>
      </c>
      <c r="F3" s="25">
        <v>25</v>
      </c>
    </row>
    <row r="4" spans="1:9" ht="24.45" customHeight="1" x14ac:dyDescent="0.3">
      <c r="A4" s="294" t="s">
        <v>12</v>
      </c>
      <c r="B4" s="184" t="s">
        <v>22</v>
      </c>
      <c r="C4" s="190">
        <v>1</v>
      </c>
      <c r="D4" s="191">
        <v>2</v>
      </c>
      <c r="E4" s="192">
        <v>1</v>
      </c>
      <c r="F4" s="193">
        <v>3</v>
      </c>
    </row>
    <row r="5" spans="1:9" ht="24" thickBot="1" x14ac:dyDescent="0.35">
      <c r="A5" s="295"/>
      <c r="B5" s="156" t="s">
        <v>23</v>
      </c>
      <c r="C5" s="194">
        <v>2</v>
      </c>
      <c r="D5" s="12">
        <v>1</v>
      </c>
      <c r="E5" s="13">
        <v>3</v>
      </c>
      <c r="F5" s="130">
        <v>1</v>
      </c>
    </row>
    <row r="6" spans="1:9" ht="24" thickBot="1" x14ac:dyDescent="0.35">
      <c r="A6" s="295"/>
      <c r="B6" s="156" t="s">
        <v>24</v>
      </c>
      <c r="C6" s="195">
        <v>2</v>
      </c>
      <c r="D6" s="3">
        <v>4</v>
      </c>
      <c r="E6" s="11">
        <v>2</v>
      </c>
      <c r="F6" s="199">
        <v>2</v>
      </c>
    </row>
    <row r="7" spans="1:9" ht="24" thickBot="1" x14ac:dyDescent="0.35">
      <c r="A7" s="295"/>
      <c r="B7" s="156" t="s">
        <v>25</v>
      </c>
      <c r="C7" s="200">
        <v>2</v>
      </c>
      <c r="D7" s="181">
        <v>3</v>
      </c>
      <c r="E7" s="183">
        <v>2</v>
      </c>
      <c r="F7" s="196">
        <v>2</v>
      </c>
    </row>
    <row r="8" spans="1:9" ht="24" thickBot="1" x14ac:dyDescent="0.35">
      <c r="A8" s="296"/>
      <c r="B8" s="185" t="s">
        <v>26</v>
      </c>
      <c r="C8" s="197">
        <v>1</v>
      </c>
      <c r="D8" s="138">
        <v>3</v>
      </c>
      <c r="E8" s="139">
        <v>1</v>
      </c>
      <c r="F8" s="198">
        <v>1</v>
      </c>
    </row>
    <row r="9" spans="1:9" ht="23.4" x14ac:dyDescent="0.3">
      <c r="B9" s="150" t="s">
        <v>0</v>
      </c>
      <c r="C9" s="186">
        <v>4</v>
      </c>
      <c r="D9" s="187">
        <v>7</v>
      </c>
      <c r="E9" s="188">
        <v>6</v>
      </c>
      <c r="F9" s="189">
        <v>5</v>
      </c>
    </row>
    <row r="10" spans="1:9" ht="15" thickBot="1" x14ac:dyDescent="0.35"/>
    <row r="11" spans="1:9" ht="15" thickBot="1" x14ac:dyDescent="0.35">
      <c r="G11" s="272" t="s">
        <v>71</v>
      </c>
      <c r="H11" s="273">
        <v>40</v>
      </c>
    </row>
    <row r="12" spans="1:9" ht="23.55" customHeight="1" x14ac:dyDescent="0.3">
      <c r="A12" s="297" t="s">
        <v>11</v>
      </c>
      <c r="B12" s="298"/>
      <c r="C12" s="153" t="s">
        <v>27</v>
      </c>
      <c r="D12" s="154" t="s">
        <v>28</v>
      </c>
      <c r="E12" s="154" t="s">
        <v>29</v>
      </c>
      <c r="F12" s="155" t="s">
        <v>30</v>
      </c>
      <c r="G12" s="298" t="s">
        <v>19</v>
      </c>
      <c r="H12" s="47"/>
      <c r="I12" s="302" t="s">
        <v>21</v>
      </c>
    </row>
    <row r="13" spans="1:9" ht="23.55" customHeight="1" thickBot="1" x14ac:dyDescent="0.35">
      <c r="A13" s="299"/>
      <c r="B13" s="300"/>
      <c r="C13" s="33">
        <v>0</v>
      </c>
      <c r="D13" s="34">
        <v>6</v>
      </c>
      <c r="E13" s="34">
        <v>6</v>
      </c>
      <c r="F13" s="35">
        <v>5</v>
      </c>
      <c r="G13" s="301"/>
      <c r="H13" s="158" t="s">
        <v>20</v>
      </c>
      <c r="I13" s="303"/>
    </row>
    <row r="14" spans="1:9" ht="23.55" customHeight="1" x14ac:dyDescent="0.3">
      <c r="A14" s="304" t="s">
        <v>14</v>
      </c>
      <c r="B14" s="47" t="s">
        <v>13</v>
      </c>
      <c r="C14" s="159"/>
      <c r="D14" s="47"/>
      <c r="E14" s="47"/>
      <c r="F14" s="160"/>
      <c r="G14" s="47">
        <f>SUMPRODUCT($C$13:$F$13,C4:F4)</f>
        <v>33</v>
      </c>
      <c r="H14" s="47" t="s">
        <v>1</v>
      </c>
      <c r="I14" s="48">
        <f>$H$11</f>
        <v>40</v>
      </c>
    </row>
    <row r="15" spans="1:9" ht="23.55" customHeight="1" x14ac:dyDescent="0.3">
      <c r="A15" s="305"/>
      <c r="B15" s="50" t="s">
        <v>15</v>
      </c>
      <c r="C15" s="161"/>
      <c r="F15" s="162"/>
      <c r="G15" s="50">
        <f>SUMPRODUCT($C$13:$F$13,C5:F5)</f>
        <v>29</v>
      </c>
      <c r="H15" s="50" t="s">
        <v>1</v>
      </c>
      <c r="I15" s="51">
        <f t="shared" ref="I15:I18" si="0">$H$11</f>
        <v>40</v>
      </c>
    </row>
    <row r="16" spans="1:9" ht="23.55" customHeight="1" x14ac:dyDescent="0.3">
      <c r="A16" s="305"/>
      <c r="B16" s="50" t="s">
        <v>16</v>
      </c>
      <c r="C16" s="161"/>
      <c r="F16" s="162"/>
      <c r="G16" s="50">
        <f>SUMPRODUCT($C$13:$F$13,C6:F6)</f>
        <v>46</v>
      </c>
      <c r="H16" s="50" t="s">
        <v>1</v>
      </c>
      <c r="I16" s="201">
        <f>$H$11*2</f>
        <v>80</v>
      </c>
    </row>
    <row r="17" spans="1:9" ht="23.55" customHeight="1" x14ac:dyDescent="0.3">
      <c r="A17" s="305"/>
      <c r="B17" s="50" t="s">
        <v>17</v>
      </c>
      <c r="C17" s="161"/>
      <c r="F17" s="162"/>
      <c r="G17" s="50">
        <f>SUMPRODUCT($C$13:$F$13,C7:F7)</f>
        <v>40</v>
      </c>
      <c r="H17" s="50" t="s">
        <v>1</v>
      </c>
      <c r="I17" s="51">
        <f t="shared" si="0"/>
        <v>40</v>
      </c>
    </row>
    <row r="18" spans="1:9" ht="23.55" customHeight="1" thickBot="1" x14ac:dyDescent="0.35">
      <c r="A18" s="306"/>
      <c r="B18" s="53" t="s">
        <v>18</v>
      </c>
      <c r="C18" s="163"/>
      <c r="D18" s="53"/>
      <c r="E18" s="53"/>
      <c r="F18" s="164"/>
      <c r="G18" s="53">
        <f>SUMPRODUCT($C$13:$F$13,C8:F8)</f>
        <v>29</v>
      </c>
      <c r="H18" s="53" t="s">
        <v>1</v>
      </c>
      <c r="I18" s="54">
        <f t="shared" si="0"/>
        <v>40</v>
      </c>
    </row>
    <row r="20" spans="1:9" ht="15" thickBot="1" x14ac:dyDescent="0.35"/>
    <row r="21" spans="1:9" ht="29.4" thickBot="1" x14ac:dyDescent="0.35">
      <c r="B21" s="165" t="s">
        <v>33</v>
      </c>
      <c r="C21" s="42">
        <f>SUMPRODUCT(C13:F13,C3:F3)</f>
        <v>425</v>
      </c>
    </row>
    <row r="25" spans="1:9" x14ac:dyDescent="0.3">
      <c r="A25" s="166" t="s">
        <v>43</v>
      </c>
    </row>
    <row r="26" spans="1:9" ht="15" thickBot="1" x14ac:dyDescent="0.35"/>
    <row r="27" spans="1:9" ht="15" thickBot="1" x14ac:dyDescent="0.35">
      <c r="C27" s="46" t="s">
        <v>27</v>
      </c>
      <c r="D27" s="167" t="s">
        <v>28</v>
      </c>
      <c r="E27" s="167" t="s">
        <v>29</v>
      </c>
      <c r="F27" s="168" t="s">
        <v>30</v>
      </c>
      <c r="G27" s="169" t="s">
        <v>40</v>
      </c>
    </row>
    <row r="28" spans="1:9" ht="19.95" customHeight="1" x14ac:dyDescent="0.3">
      <c r="A28" s="304" t="s">
        <v>14</v>
      </c>
      <c r="B28" s="47" t="s">
        <v>13</v>
      </c>
      <c r="C28" s="159">
        <f>C4*C$9</f>
        <v>4</v>
      </c>
      <c r="D28" s="47">
        <f t="shared" ref="D28:F28" si="1">D4*D$9</f>
        <v>14</v>
      </c>
      <c r="E28" s="47">
        <f t="shared" si="1"/>
        <v>6</v>
      </c>
      <c r="F28" s="160">
        <f t="shared" si="1"/>
        <v>15</v>
      </c>
      <c r="G28" s="169">
        <f>SUM(C28:F28)</f>
        <v>39</v>
      </c>
    </row>
    <row r="29" spans="1:9" ht="19.95" customHeight="1" x14ac:dyDescent="0.3">
      <c r="A29" s="305"/>
      <c r="B29" s="50" t="s">
        <v>15</v>
      </c>
      <c r="C29" s="161">
        <f t="shared" ref="C29:F32" si="2">C5*C$9</f>
        <v>8</v>
      </c>
      <c r="D29" s="50">
        <f t="shared" si="2"/>
        <v>7</v>
      </c>
      <c r="E29" s="50">
        <f t="shared" si="2"/>
        <v>18</v>
      </c>
      <c r="F29" s="162">
        <f t="shared" si="2"/>
        <v>5</v>
      </c>
      <c r="G29" s="170">
        <f>SUM(C29:F29)</f>
        <v>38</v>
      </c>
    </row>
    <row r="30" spans="1:9" ht="19.95" customHeight="1" x14ac:dyDescent="0.3">
      <c r="A30" s="305"/>
      <c r="B30" s="50" t="s">
        <v>16</v>
      </c>
      <c r="C30" s="161">
        <f t="shared" si="2"/>
        <v>8</v>
      </c>
      <c r="D30" s="50">
        <f t="shared" si="2"/>
        <v>28</v>
      </c>
      <c r="E30" s="50">
        <f t="shared" si="2"/>
        <v>12</v>
      </c>
      <c r="F30" s="162">
        <f t="shared" si="2"/>
        <v>10</v>
      </c>
      <c r="G30" s="170">
        <f>SUM(C30:F30)</f>
        <v>58</v>
      </c>
      <c r="H30" s="166"/>
    </row>
    <row r="31" spans="1:9" ht="19.95" customHeight="1" x14ac:dyDescent="0.3">
      <c r="A31" s="305"/>
      <c r="B31" s="4" t="s">
        <v>17</v>
      </c>
      <c r="C31" s="40">
        <f t="shared" si="2"/>
        <v>8</v>
      </c>
      <c r="D31" s="4">
        <f t="shared" si="2"/>
        <v>21</v>
      </c>
      <c r="E31" s="4">
        <f t="shared" si="2"/>
        <v>12</v>
      </c>
      <c r="F31" s="41">
        <f t="shared" si="2"/>
        <v>10</v>
      </c>
      <c r="G31" s="39">
        <f>SUM(C31:F31)</f>
        <v>51</v>
      </c>
      <c r="H31" s="50" t="s">
        <v>39</v>
      </c>
    </row>
    <row r="32" spans="1:9" ht="19.95" customHeight="1" thickBot="1" x14ac:dyDescent="0.35">
      <c r="A32" s="306"/>
      <c r="B32" s="53" t="s">
        <v>18</v>
      </c>
      <c r="C32" s="163">
        <f t="shared" si="2"/>
        <v>4</v>
      </c>
      <c r="D32" s="53">
        <f t="shared" si="2"/>
        <v>21</v>
      </c>
      <c r="E32" s="53">
        <f t="shared" si="2"/>
        <v>6</v>
      </c>
      <c r="F32" s="164">
        <f t="shared" si="2"/>
        <v>5</v>
      </c>
      <c r="G32" s="171">
        <f>SUM(C32:F32)</f>
        <v>36</v>
      </c>
    </row>
    <row r="36" spans="1:7" ht="15" thickBot="1" x14ac:dyDescent="0.35"/>
    <row r="37" spans="1:7" ht="15" thickBot="1" x14ac:dyDescent="0.35">
      <c r="C37" s="172" t="s">
        <v>27</v>
      </c>
      <c r="D37" s="173" t="s">
        <v>28</v>
      </c>
      <c r="E37" s="173" t="s">
        <v>29</v>
      </c>
      <c r="F37" s="174" t="s">
        <v>30</v>
      </c>
    </row>
    <row r="38" spans="1:7" ht="33.450000000000003" customHeight="1" thickBot="1" x14ac:dyDescent="0.35">
      <c r="A38" s="314" t="s">
        <v>42</v>
      </c>
      <c r="B38" s="315"/>
      <c r="C38" s="175">
        <f>C3/C7</f>
        <v>7.5</v>
      </c>
      <c r="D38" s="176">
        <f t="shared" ref="D38:E38" si="3">D3/D7</f>
        <v>10</v>
      </c>
      <c r="E38" s="176">
        <f t="shared" si="3"/>
        <v>10</v>
      </c>
      <c r="F38" s="177">
        <f>F3/F7</f>
        <v>12.5</v>
      </c>
    </row>
    <row r="39" spans="1:7" ht="33.450000000000003" customHeight="1" thickBot="1" x14ac:dyDescent="0.35">
      <c r="A39" s="314" t="s">
        <v>38</v>
      </c>
      <c r="B39" s="315"/>
      <c r="C39" s="37">
        <f>ROUNDDOWN((40-F40-E40-D40)/C7,0)</f>
        <v>0</v>
      </c>
      <c r="D39" s="36">
        <v>6</v>
      </c>
      <c r="E39" s="36">
        <v>6</v>
      </c>
      <c r="F39" s="38">
        <f>F9</f>
        <v>5</v>
      </c>
      <c r="G39" s="174" t="s">
        <v>40</v>
      </c>
    </row>
    <row r="40" spans="1:7" ht="33.450000000000003" customHeight="1" thickBot="1" x14ac:dyDescent="0.35">
      <c r="A40" s="312" t="s">
        <v>41</v>
      </c>
      <c r="B40" s="313"/>
      <c r="C40" s="175">
        <f>C39*C7</f>
        <v>0</v>
      </c>
      <c r="D40" s="176">
        <f>D39*D7</f>
        <v>18</v>
      </c>
      <c r="E40" s="176">
        <f>E39*E7</f>
        <v>12</v>
      </c>
      <c r="F40" s="177">
        <f>F39*F7</f>
        <v>10</v>
      </c>
      <c r="G40" s="177">
        <f>SUM(C40:F40)</f>
        <v>40</v>
      </c>
    </row>
    <row r="1048549" spans="16333:16333" x14ac:dyDescent="0.3">
      <c r="XDE1048549" s="50">
        <f ca="1">_xlfn.SHEETS()</f>
        <v>13</v>
      </c>
    </row>
    <row r="1048550" spans="16333:16333" x14ac:dyDescent="0.3">
      <c r="XDE1048550" s="50">
        <f>AREAS(solver_adj)</f>
        <v>1</v>
      </c>
    </row>
    <row r="1048551" spans="16333:16333" x14ac:dyDescent="0.3">
      <c r="XDE1048551" s="50">
        <f>solver_num</f>
        <v>3</v>
      </c>
    </row>
    <row r="1048552" spans="16333:16333" x14ac:dyDescent="0.3">
      <c r="XDE1048552" s="50">
        <f>solver_typ</f>
        <v>1</v>
      </c>
    </row>
    <row r="1048553" spans="16333:16333" x14ac:dyDescent="0.3">
      <c r="XDE1048553" s="50">
        <f>solver_eng</f>
        <v>2</v>
      </c>
    </row>
    <row r="1048554" spans="16333:16333" x14ac:dyDescent="0.3">
      <c r="XDE1048554" s="50">
        <f>solver_val</f>
        <v>0</v>
      </c>
    </row>
  </sheetData>
  <mergeCells count="9">
    <mergeCell ref="A40:B40"/>
    <mergeCell ref="A4:A8"/>
    <mergeCell ref="A12:B13"/>
    <mergeCell ref="G12:G13"/>
    <mergeCell ref="I12:I13"/>
    <mergeCell ref="A14:A18"/>
    <mergeCell ref="A28:A32"/>
    <mergeCell ref="A38:B38"/>
    <mergeCell ref="A39:B39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69D3A2-C384-475B-9EB6-103706C1197D}">
  <dimension ref="B2:E11"/>
  <sheetViews>
    <sheetView workbookViewId="0">
      <selection activeCell="K26" sqref="K26"/>
    </sheetView>
  </sheetViews>
  <sheetFormatPr defaultColWidth="8.77734375" defaultRowHeight="14.4" x14ac:dyDescent="0.3"/>
  <cols>
    <col min="1" max="2" width="8.77734375" style="50"/>
    <col min="3" max="3" width="13.109375" style="50" customWidth="1"/>
    <col min="4" max="4" width="15.21875" style="50" customWidth="1"/>
    <col min="5" max="5" width="15.88671875" style="50" customWidth="1"/>
    <col min="6" max="16384" width="8.77734375" style="50"/>
  </cols>
  <sheetData>
    <row r="2" spans="2:5" ht="15" thickBot="1" x14ac:dyDescent="0.35"/>
    <row r="3" spans="2:5" ht="34.049999999999997" customHeight="1" x14ac:dyDescent="0.3">
      <c r="B3" s="304" t="s">
        <v>37</v>
      </c>
      <c r="C3" s="316" t="s">
        <v>35</v>
      </c>
      <c r="D3" s="316" t="s">
        <v>34</v>
      </c>
      <c r="E3" s="319" t="s">
        <v>36</v>
      </c>
    </row>
    <row r="4" spans="2:5" ht="13.5" customHeight="1" x14ac:dyDescent="0.3">
      <c r="B4" s="305"/>
      <c r="C4" s="317"/>
      <c r="D4" s="317"/>
      <c r="E4" s="320"/>
    </row>
    <row r="5" spans="2:5" ht="22.05" customHeight="1" thickBot="1" x14ac:dyDescent="0.35">
      <c r="B5" s="306"/>
      <c r="C5" s="318"/>
      <c r="D5" s="318"/>
      <c r="E5" s="321"/>
    </row>
    <row r="6" spans="2:5" x14ac:dyDescent="0.3">
      <c r="B6" s="144">
        <v>1</v>
      </c>
      <c r="C6" s="140">
        <f>'Option 1'!C21</f>
        <v>455</v>
      </c>
      <c r="D6" s="140">
        <f>C6-'Linear IP Module 1'!$C$21</f>
        <v>75</v>
      </c>
      <c r="E6" s="141">
        <f>D6*50*10</f>
        <v>37500</v>
      </c>
    </row>
    <row r="7" spans="2:5" x14ac:dyDescent="0.3">
      <c r="B7" s="144">
        <v>2</v>
      </c>
      <c r="C7" s="140">
        <v>470</v>
      </c>
      <c r="D7" s="140">
        <f>C7-'Linear IP Module 1'!$C$21</f>
        <v>90</v>
      </c>
      <c r="E7" s="141">
        <f t="shared" ref="E7:E11" si="0">D7*50*10</f>
        <v>45000</v>
      </c>
    </row>
    <row r="8" spans="2:5" x14ac:dyDescent="0.3">
      <c r="B8" s="144">
        <v>3</v>
      </c>
      <c r="C8" s="140">
        <v>440</v>
      </c>
      <c r="D8" s="140">
        <f>C8-'Linear IP Module 1'!$C$21</f>
        <v>60</v>
      </c>
      <c r="E8" s="141">
        <f t="shared" si="0"/>
        <v>30000</v>
      </c>
    </row>
    <row r="9" spans="2:5" x14ac:dyDescent="0.3">
      <c r="B9" s="144">
        <v>4</v>
      </c>
      <c r="C9" s="140">
        <v>445</v>
      </c>
      <c r="D9" s="140">
        <f>C9-'Linear IP Module 1'!$C$21</f>
        <v>65</v>
      </c>
      <c r="E9" s="141">
        <f t="shared" si="0"/>
        <v>32500</v>
      </c>
    </row>
    <row r="10" spans="2:5" x14ac:dyDescent="0.3">
      <c r="B10" s="144">
        <v>5</v>
      </c>
      <c r="C10" s="140">
        <v>425</v>
      </c>
      <c r="D10" s="140">
        <f>C10-'Linear IP Module 1'!$C$21</f>
        <v>45</v>
      </c>
      <c r="E10" s="141">
        <f t="shared" si="0"/>
        <v>22500</v>
      </c>
    </row>
    <row r="11" spans="2:5" ht="15" thickBot="1" x14ac:dyDescent="0.35">
      <c r="B11" s="145">
        <v>6</v>
      </c>
      <c r="C11" s="142">
        <v>425</v>
      </c>
      <c r="D11" s="142">
        <f>C11-'Linear IP Module 1'!$C$21</f>
        <v>45</v>
      </c>
      <c r="E11" s="143">
        <f t="shared" si="0"/>
        <v>22500</v>
      </c>
    </row>
  </sheetData>
  <mergeCells count="4">
    <mergeCell ref="D3:D5"/>
    <mergeCell ref="C3:C5"/>
    <mergeCell ref="E3:E5"/>
    <mergeCell ref="B3:B5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7A8B9-8AC4-4169-8790-023FAAA82933}">
  <dimension ref="A2:XEW1048371"/>
  <sheetViews>
    <sheetView topLeftCell="A66" workbookViewId="0">
      <selection activeCell="M90" sqref="M90"/>
    </sheetView>
  </sheetViews>
  <sheetFormatPr defaultColWidth="8.77734375" defaultRowHeight="14.4" x14ac:dyDescent="0.3"/>
  <cols>
    <col min="1" max="1" width="13.33203125" style="50" customWidth="1"/>
    <col min="2" max="2" width="32.109375" style="50" customWidth="1"/>
    <col min="3" max="5" width="8.77734375" style="50"/>
    <col min="6" max="6" width="9.6640625" style="50" bestFit="1" customWidth="1"/>
    <col min="7" max="12" width="8.77734375" style="50"/>
    <col min="13" max="14" width="9.6640625" style="50" bestFit="1" customWidth="1"/>
    <col min="15" max="19" width="8.77734375" style="50"/>
    <col min="20" max="20" width="9.6640625" style="50" bestFit="1" customWidth="1"/>
    <col min="21" max="26" width="8.77734375" style="50"/>
    <col min="27" max="27" width="9.6640625" style="50" bestFit="1" customWidth="1"/>
    <col min="28" max="33" width="8.77734375" style="50"/>
    <col min="34" max="34" width="9.6640625" style="50" bestFit="1" customWidth="1"/>
    <col min="35" max="40" width="8.77734375" style="50"/>
    <col min="41" max="41" width="9.6640625" style="50" bestFit="1" customWidth="1"/>
    <col min="42" max="47" width="8.77734375" style="50"/>
    <col min="48" max="48" width="9.6640625" style="50" bestFit="1" customWidth="1"/>
    <col min="49" max="54" width="8.77734375" style="50"/>
    <col min="55" max="55" width="9.6640625" style="50" bestFit="1" customWidth="1"/>
    <col min="56" max="16384" width="8.77734375" style="50"/>
  </cols>
  <sheetData>
    <row r="2" spans="1:6" ht="41.25" customHeight="1" thickBot="1" x14ac:dyDescent="0.35">
      <c r="C2" s="322"/>
      <c r="D2" s="322"/>
      <c r="E2" s="322"/>
      <c r="F2" s="322"/>
    </row>
    <row r="3" spans="1:6" x14ac:dyDescent="0.3">
      <c r="A3" s="300" t="s">
        <v>69</v>
      </c>
      <c r="B3" s="223"/>
      <c r="C3" s="261" t="s">
        <v>27</v>
      </c>
      <c r="D3" s="261" t="s">
        <v>28</v>
      </c>
      <c r="E3" s="261" t="s">
        <v>29</v>
      </c>
      <c r="F3" s="262" t="s">
        <v>30</v>
      </c>
    </row>
    <row r="4" spans="1:6" ht="24" thickBot="1" x14ac:dyDescent="0.35">
      <c r="A4" s="300"/>
      <c r="B4" s="227" t="s">
        <v>70</v>
      </c>
      <c r="C4" s="263">
        <v>15</v>
      </c>
      <c r="D4" s="264">
        <v>30</v>
      </c>
      <c r="E4" s="265">
        <v>20</v>
      </c>
      <c r="F4" s="266">
        <v>25</v>
      </c>
    </row>
    <row r="5" spans="1:6" ht="24.45" customHeight="1" x14ac:dyDescent="0.3">
      <c r="A5" s="333"/>
      <c r="B5" s="223" t="s">
        <v>22</v>
      </c>
      <c r="C5" s="244">
        <v>1</v>
      </c>
      <c r="D5" s="245">
        <v>2</v>
      </c>
      <c r="E5" s="246">
        <v>1</v>
      </c>
      <c r="F5" s="247">
        <v>3</v>
      </c>
    </row>
    <row r="6" spans="1:6" ht="23.4" x14ac:dyDescent="0.3">
      <c r="A6" s="334"/>
      <c r="B6" s="225" t="s">
        <v>23</v>
      </c>
      <c r="C6" s="238">
        <v>2</v>
      </c>
      <c r="D6" s="239">
        <v>1</v>
      </c>
      <c r="E6" s="240">
        <v>3</v>
      </c>
      <c r="F6" s="248">
        <v>1</v>
      </c>
    </row>
    <row r="7" spans="1:6" ht="24" thickBot="1" x14ac:dyDescent="0.35">
      <c r="A7" s="335"/>
      <c r="B7" s="227" t="s">
        <v>26</v>
      </c>
      <c r="C7" s="249">
        <v>1</v>
      </c>
      <c r="D7" s="250">
        <v>3</v>
      </c>
      <c r="E7" s="251">
        <v>1</v>
      </c>
      <c r="F7" s="252">
        <v>1</v>
      </c>
    </row>
    <row r="8" spans="1:6" ht="23.4" x14ac:dyDescent="0.3">
      <c r="A8" s="204" t="s">
        <v>62</v>
      </c>
      <c r="B8" s="327" t="s">
        <v>24</v>
      </c>
      <c r="C8" s="253">
        <v>1</v>
      </c>
      <c r="D8" s="254">
        <v>4</v>
      </c>
      <c r="E8" s="255">
        <v>1</v>
      </c>
      <c r="F8" s="256">
        <v>2</v>
      </c>
    </row>
    <row r="9" spans="1:6" ht="23.4" x14ac:dyDescent="0.3">
      <c r="A9" s="49" t="s">
        <v>63</v>
      </c>
      <c r="B9" s="328"/>
      <c r="C9" s="241">
        <v>2</v>
      </c>
      <c r="D9" s="242">
        <v>2</v>
      </c>
      <c r="E9" s="243">
        <v>2</v>
      </c>
      <c r="F9" s="257">
        <v>2</v>
      </c>
    </row>
    <row r="10" spans="1:6" ht="23.4" x14ac:dyDescent="0.3">
      <c r="A10" s="49" t="s">
        <v>64</v>
      </c>
      <c r="B10" s="328"/>
      <c r="C10" s="241">
        <v>1</v>
      </c>
      <c r="D10" s="242">
        <v>4</v>
      </c>
      <c r="E10" s="243">
        <v>2</v>
      </c>
      <c r="F10" s="257">
        <v>1</v>
      </c>
    </row>
    <row r="11" spans="1:6" ht="23.4" x14ac:dyDescent="0.3">
      <c r="A11" s="49" t="s">
        <v>65</v>
      </c>
      <c r="B11" s="328"/>
      <c r="C11" s="241">
        <v>2</v>
      </c>
      <c r="D11" s="242">
        <v>1</v>
      </c>
      <c r="E11" s="243">
        <v>2</v>
      </c>
      <c r="F11" s="257">
        <v>2</v>
      </c>
    </row>
    <row r="12" spans="1:6" ht="23.4" x14ac:dyDescent="0.3">
      <c r="A12" s="49" t="s">
        <v>66</v>
      </c>
      <c r="B12" s="328"/>
      <c r="C12" s="241">
        <v>1</v>
      </c>
      <c r="D12" s="242">
        <v>2</v>
      </c>
      <c r="E12" s="243">
        <v>1</v>
      </c>
      <c r="F12" s="257">
        <v>1</v>
      </c>
    </row>
    <row r="13" spans="1:6" ht="23.4" x14ac:dyDescent="0.3">
      <c r="A13" s="49" t="s">
        <v>67</v>
      </c>
      <c r="B13" s="328"/>
      <c r="C13" s="241">
        <v>2</v>
      </c>
      <c r="D13" s="242">
        <v>4</v>
      </c>
      <c r="E13" s="243">
        <v>2</v>
      </c>
      <c r="F13" s="257">
        <v>2</v>
      </c>
    </row>
    <row r="14" spans="1:6" ht="23.4" x14ac:dyDescent="0.3">
      <c r="A14" s="49" t="s">
        <v>68</v>
      </c>
      <c r="B14" s="328"/>
      <c r="C14" s="241">
        <v>2</v>
      </c>
      <c r="D14" s="242">
        <v>4</v>
      </c>
      <c r="E14" s="243">
        <v>2</v>
      </c>
      <c r="F14" s="257">
        <v>2</v>
      </c>
    </row>
    <row r="15" spans="1:6" ht="24" thickBot="1" x14ac:dyDescent="0.35">
      <c r="A15" s="52" t="s">
        <v>68</v>
      </c>
      <c r="B15" s="329"/>
      <c r="C15" s="258">
        <v>2</v>
      </c>
      <c r="D15" s="259">
        <v>4</v>
      </c>
      <c r="E15" s="260">
        <v>2</v>
      </c>
      <c r="F15" s="252">
        <v>2</v>
      </c>
    </row>
    <row r="16" spans="1:6" ht="23.4" x14ac:dyDescent="0.3">
      <c r="A16" s="204" t="s">
        <v>62</v>
      </c>
      <c r="B16" s="327" t="s">
        <v>25</v>
      </c>
      <c r="C16" s="253">
        <v>1</v>
      </c>
      <c r="D16" s="254">
        <v>3</v>
      </c>
      <c r="E16" s="255">
        <v>1</v>
      </c>
      <c r="F16" s="256">
        <v>2</v>
      </c>
    </row>
    <row r="17" spans="1:9" ht="23.4" x14ac:dyDescent="0.3">
      <c r="A17" s="49" t="s">
        <v>63</v>
      </c>
      <c r="B17" s="328"/>
      <c r="C17" s="241">
        <v>2</v>
      </c>
      <c r="D17" s="242">
        <v>3</v>
      </c>
      <c r="E17" s="243">
        <v>2</v>
      </c>
      <c r="F17" s="257">
        <v>1</v>
      </c>
    </row>
    <row r="18" spans="1:9" ht="23.4" x14ac:dyDescent="0.3">
      <c r="A18" s="49" t="s">
        <v>64</v>
      </c>
      <c r="B18" s="328"/>
      <c r="C18" s="241">
        <v>1</v>
      </c>
      <c r="D18" s="242">
        <v>3</v>
      </c>
      <c r="E18" s="243">
        <v>2</v>
      </c>
      <c r="F18" s="257">
        <v>1</v>
      </c>
    </row>
    <row r="19" spans="1:9" ht="23.4" x14ac:dyDescent="0.3">
      <c r="A19" s="49" t="s">
        <v>65</v>
      </c>
      <c r="B19" s="328"/>
      <c r="C19" s="241">
        <v>1</v>
      </c>
      <c r="D19" s="242">
        <v>3</v>
      </c>
      <c r="E19" s="243">
        <v>2</v>
      </c>
      <c r="F19" s="257">
        <v>2</v>
      </c>
    </row>
    <row r="20" spans="1:9" ht="23.4" x14ac:dyDescent="0.3">
      <c r="A20" s="49" t="s">
        <v>66</v>
      </c>
      <c r="B20" s="328"/>
      <c r="C20" s="241">
        <v>2</v>
      </c>
      <c r="D20" s="242">
        <v>3</v>
      </c>
      <c r="E20" s="243">
        <v>2</v>
      </c>
      <c r="F20" s="257">
        <v>2</v>
      </c>
    </row>
    <row r="21" spans="1:9" ht="23.4" x14ac:dyDescent="0.3">
      <c r="A21" s="49" t="s">
        <v>67</v>
      </c>
      <c r="B21" s="328"/>
      <c r="C21" s="241">
        <v>2</v>
      </c>
      <c r="D21" s="242">
        <v>3</v>
      </c>
      <c r="E21" s="243">
        <v>2</v>
      </c>
      <c r="F21" s="257">
        <v>2</v>
      </c>
    </row>
    <row r="22" spans="1:9" ht="23.4" x14ac:dyDescent="0.3">
      <c r="A22" s="49" t="s">
        <v>68</v>
      </c>
      <c r="B22" s="328"/>
      <c r="C22" s="241">
        <v>2</v>
      </c>
      <c r="D22" s="242">
        <v>3</v>
      </c>
      <c r="E22" s="243">
        <v>2</v>
      </c>
      <c r="F22" s="257">
        <v>2</v>
      </c>
    </row>
    <row r="23" spans="1:9" ht="24" thickBot="1" x14ac:dyDescent="0.35">
      <c r="A23" s="52" t="s">
        <v>68</v>
      </c>
      <c r="B23" s="329"/>
      <c r="C23" s="258">
        <v>2</v>
      </c>
      <c r="D23" s="259">
        <v>3</v>
      </c>
      <c r="E23" s="260">
        <v>2</v>
      </c>
      <c r="F23" s="252">
        <v>2</v>
      </c>
    </row>
    <row r="24" spans="1:9" ht="15" thickBot="1" x14ac:dyDescent="0.35"/>
    <row r="25" spans="1:9" ht="15" thickBot="1" x14ac:dyDescent="0.35">
      <c r="G25" s="272" t="s">
        <v>71</v>
      </c>
      <c r="H25" s="273">
        <v>40</v>
      </c>
    </row>
    <row r="26" spans="1:9" ht="14.55" customHeight="1" thickBot="1" x14ac:dyDescent="0.35">
      <c r="A26" s="307"/>
      <c r="B26" s="308"/>
      <c r="C26" s="275" t="s">
        <v>27</v>
      </c>
      <c r="D26" s="154" t="s">
        <v>28</v>
      </c>
      <c r="E26" s="154" t="s">
        <v>29</v>
      </c>
      <c r="F26" s="203" t="s">
        <v>30</v>
      </c>
      <c r="G26" s="298" t="s">
        <v>19</v>
      </c>
      <c r="H26" s="47"/>
      <c r="I26" s="302" t="s">
        <v>21</v>
      </c>
    </row>
    <row r="27" spans="1:9" ht="14.55" customHeight="1" x14ac:dyDescent="0.3">
      <c r="A27" s="330" t="s">
        <v>11</v>
      </c>
      <c r="B27" s="221" t="s">
        <v>62</v>
      </c>
      <c r="C27" s="276">
        <v>1</v>
      </c>
      <c r="D27" s="34">
        <v>4</v>
      </c>
      <c r="E27" s="34">
        <v>9</v>
      </c>
      <c r="F27" s="277">
        <v>7</v>
      </c>
      <c r="G27" s="300"/>
      <c r="I27" s="326"/>
    </row>
    <row r="28" spans="1:9" ht="14.55" customHeight="1" x14ac:dyDescent="0.3">
      <c r="A28" s="331"/>
      <c r="B28" s="274" t="s">
        <v>63</v>
      </c>
      <c r="C28" s="276">
        <v>0</v>
      </c>
      <c r="D28" s="34">
        <v>6</v>
      </c>
      <c r="E28" s="34">
        <v>8</v>
      </c>
      <c r="F28" s="277">
        <v>6</v>
      </c>
      <c r="G28" s="300"/>
      <c r="I28" s="326"/>
    </row>
    <row r="29" spans="1:9" ht="14.55" customHeight="1" x14ac:dyDescent="0.3">
      <c r="A29" s="331"/>
      <c r="B29" s="274" t="s">
        <v>64</v>
      </c>
      <c r="C29" s="276">
        <v>15</v>
      </c>
      <c r="D29" s="34">
        <v>5</v>
      </c>
      <c r="E29" s="34">
        <v>0</v>
      </c>
      <c r="F29" s="277">
        <v>5</v>
      </c>
      <c r="G29" s="300"/>
      <c r="I29" s="326"/>
    </row>
    <row r="30" spans="1:9" ht="14.55" customHeight="1" x14ac:dyDescent="0.3">
      <c r="A30" s="331"/>
      <c r="B30" s="274" t="s">
        <v>65</v>
      </c>
      <c r="C30" s="276">
        <v>16</v>
      </c>
      <c r="D30" s="34">
        <v>8</v>
      </c>
      <c r="E30" s="34">
        <v>0</v>
      </c>
      <c r="F30" s="277">
        <v>0</v>
      </c>
      <c r="G30" s="300"/>
      <c r="I30" s="326"/>
    </row>
    <row r="31" spans="1:9" ht="14.55" customHeight="1" x14ac:dyDescent="0.3">
      <c r="A31" s="331"/>
      <c r="B31" s="274" t="s">
        <v>66</v>
      </c>
      <c r="C31" s="276">
        <v>0</v>
      </c>
      <c r="D31" s="34">
        <v>10</v>
      </c>
      <c r="E31" s="34">
        <v>5</v>
      </c>
      <c r="F31" s="277">
        <v>0</v>
      </c>
      <c r="G31" s="300"/>
      <c r="I31" s="326"/>
    </row>
    <row r="32" spans="1:9" ht="14.55" customHeight="1" x14ac:dyDescent="0.3">
      <c r="A32" s="331"/>
      <c r="B32" s="274" t="s">
        <v>67</v>
      </c>
      <c r="C32" s="276">
        <v>0</v>
      </c>
      <c r="D32" s="34">
        <v>12</v>
      </c>
      <c r="E32" s="34">
        <v>0</v>
      </c>
      <c r="F32" s="277">
        <v>2</v>
      </c>
      <c r="G32" s="300"/>
      <c r="I32" s="326"/>
    </row>
    <row r="33" spans="1:9" ht="14.55" customHeight="1" x14ac:dyDescent="0.3">
      <c r="A33" s="331"/>
      <c r="B33" s="232" t="s">
        <v>68</v>
      </c>
      <c r="C33" s="276">
        <v>0</v>
      </c>
      <c r="D33" s="34">
        <v>0</v>
      </c>
      <c r="E33" s="34">
        <v>10</v>
      </c>
      <c r="F33" s="277">
        <v>10</v>
      </c>
      <c r="G33" s="300"/>
      <c r="I33" s="326"/>
    </row>
    <row r="34" spans="1:9" ht="15" thickBot="1" x14ac:dyDescent="0.35">
      <c r="A34" s="332"/>
      <c r="B34" s="233" t="s">
        <v>68</v>
      </c>
      <c r="C34" s="276">
        <v>0</v>
      </c>
      <c r="D34" s="34">
        <v>0</v>
      </c>
      <c r="E34" s="34">
        <v>10</v>
      </c>
      <c r="F34" s="277">
        <v>10</v>
      </c>
      <c r="G34" s="300"/>
      <c r="H34" s="166" t="s">
        <v>20</v>
      </c>
      <c r="I34" s="326"/>
    </row>
    <row r="35" spans="1:9" x14ac:dyDescent="0.3">
      <c r="A35" s="304" t="s">
        <v>13</v>
      </c>
      <c r="B35" s="221" t="s">
        <v>62</v>
      </c>
      <c r="C35" s="204"/>
      <c r="D35" s="47"/>
      <c r="E35" s="47"/>
      <c r="F35" s="47"/>
      <c r="G35" s="205">
        <f>SUMPRODUCT($C$5:$F$5,C27:F27)</f>
        <v>39</v>
      </c>
      <c r="H35" s="206" t="s">
        <v>1</v>
      </c>
      <c r="I35" s="278">
        <f>$H$25</f>
        <v>40</v>
      </c>
    </row>
    <row r="36" spans="1:9" x14ac:dyDescent="0.3">
      <c r="A36" s="305"/>
      <c r="B36" s="274" t="s">
        <v>63</v>
      </c>
      <c r="C36" s="49"/>
      <c r="G36" s="209">
        <f>SUMPRODUCT($C$5:$F$5,C28:F28)</f>
        <v>38</v>
      </c>
      <c r="H36" s="210" t="s">
        <v>1</v>
      </c>
      <c r="I36" s="212">
        <f t="shared" ref="I36:I74" si="0">$H$25</f>
        <v>40</v>
      </c>
    </row>
    <row r="37" spans="1:9" x14ac:dyDescent="0.3">
      <c r="A37" s="305"/>
      <c r="B37" s="274" t="s">
        <v>64</v>
      </c>
      <c r="C37" s="49"/>
      <c r="G37" s="209">
        <f t="shared" ref="G37:G42" si="1">SUMPRODUCT($C$5:$F$5,C29:F29)</f>
        <v>40</v>
      </c>
      <c r="H37" s="210" t="s">
        <v>1</v>
      </c>
      <c r="I37" s="212">
        <f t="shared" si="0"/>
        <v>40</v>
      </c>
    </row>
    <row r="38" spans="1:9" x14ac:dyDescent="0.3">
      <c r="A38" s="305"/>
      <c r="B38" s="274" t="s">
        <v>65</v>
      </c>
      <c r="C38" s="49"/>
      <c r="G38" s="209">
        <f t="shared" si="1"/>
        <v>32</v>
      </c>
      <c r="H38" s="210" t="s">
        <v>1</v>
      </c>
      <c r="I38" s="212">
        <f t="shared" si="0"/>
        <v>40</v>
      </c>
    </row>
    <row r="39" spans="1:9" x14ac:dyDescent="0.3">
      <c r="A39" s="305"/>
      <c r="B39" s="274" t="s">
        <v>66</v>
      </c>
      <c r="C39" s="49"/>
      <c r="G39" s="209">
        <f t="shared" si="1"/>
        <v>25</v>
      </c>
      <c r="H39" s="210" t="s">
        <v>1</v>
      </c>
      <c r="I39" s="212">
        <f t="shared" si="0"/>
        <v>40</v>
      </c>
    </row>
    <row r="40" spans="1:9" x14ac:dyDescent="0.3">
      <c r="A40" s="305"/>
      <c r="B40" s="274" t="s">
        <v>67</v>
      </c>
      <c r="C40" s="49"/>
      <c r="G40" s="209">
        <f t="shared" si="1"/>
        <v>30</v>
      </c>
      <c r="H40" s="210" t="s">
        <v>1</v>
      </c>
      <c r="I40" s="212">
        <f t="shared" si="0"/>
        <v>40</v>
      </c>
    </row>
    <row r="41" spans="1:9" x14ac:dyDescent="0.3">
      <c r="A41" s="305"/>
      <c r="B41" s="232" t="s">
        <v>68</v>
      </c>
      <c r="C41" s="49"/>
      <c r="G41" s="209">
        <f t="shared" si="1"/>
        <v>40</v>
      </c>
      <c r="H41" s="210" t="s">
        <v>1</v>
      </c>
      <c r="I41" s="212">
        <f t="shared" si="0"/>
        <v>40</v>
      </c>
    </row>
    <row r="42" spans="1:9" ht="15" thickBot="1" x14ac:dyDescent="0.35">
      <c r="A42" s="306"/>
      <c r="B42" s="233" t="s">
        <v>68</v>
      </c>
      <c r="C42" s="52"/>
      <c r="D42" s="53"/>
      <c r="E42" s="53"/>
      <c r="F42" s="53"/>
      <c r="G42" s="175">
        <f t="shared" si="1"/>
        <v>40</v>
      </c>
      <c r="H42" s="176" t="s">
        <v>1</v>
      </c>
      <c r="I42" s="177">
        <f t="shared" si="0"/>
        <v>40</v>
      </c>
    </row>
    <row r="43" spans="1:9" ht="14.55" customHeight="1" x14ac:dyDescent="0.3">
      <c r="A43" s="304" t="s">
        <v>15</v>
      </c>
      <c r="B43" s="221" t="s">
        <v>62</v>
      </c>
      <c r="C43" s="204"/>
      <c r="D43" s="47"/>
      <c r="E43" s="47"/>
      <c r="F43" s="48"/>
      <c r="G43" s="210">
        <f>SUMPRODUCT($C$6:$F$6,C27:F27)</f>
        <v>40</v>
      </c>
      <c r="H43" s="206" t="s">
        <v>1</v>
      </c>
      <c r="I43" s="212">
        <f>$H$25</f>
        <v>40</v>
      </c>
    </row>
    <row r="44" spans="1:9" x14ac:dyDescent="0.3">
      <c r="A44" s="305"/>
      <c r="B44" s="274" t="s">
        <v>63</v>
      </c>
      <c r="C44" s="49"/>
      <c r="F44" s="51"/>
      <c r="G44" s="210">
        <f t="shared" ref="G44:G50" si="2">SUMPRODUCT($C$6:$F$6,C28:F28)</f>
        <v>36</v>
      </c>
      <c r="H44" s="210" t="s">
        <v>1</v>
      </c>
      <c r="I44" s="212">
        <f t="shared" si="0"/>
        <v>40</v>
      </c>
    </row>
    <row r="45" spans="1:9" x14ac:dyDescent="0.3">
      <c r="A45" s="305"/>
      <c r="B45" s="274" t="s">
        <v>64</v>
      </c>
      <c r="C45" s="49"/>
      <c r="F45" s="51"/>
      <c r="G45" s="210">
        <f t="shared" si="2"/>
        <v>40</v>
      </c>
      <c r="H45" s="210" t="s">
        <v>1</v>
      </c>
      <c r="I45" s="212">
        <f t="shared" si="0"/>
        <v>40</v>
      </c>
    </row>
    <row r="46" spans="1:9" x14ac:dyDescent="0.3">
      <c r="A46" s="305"/>
      <c r="B46" s="274" t="s">
        <v>65</v>
      </c>
      <c r="C46" s="49"/>
      <c r="F46" s="51"/>
      <c r="G46" s="210">
        <f t="shared" si="2"/>
        <v>40</v>
      </c>
      <c r="H46" s="210" t="s">
        <v>1</v>
      </c>
      <c r="I46" s="212">
        <f t="shared" si="0"/>
        <v>40</v>
      </c>
    </row>
    <row r="47" spans="1:9" x14ac:dyDescent="0.3">
      <c r="A47" s="305"/>
      <c r="B47" s="274" t="s">
        <v>66</v>
      </c>
      <c r="C47" s="49"/>
      <c r="F47" s="51"/>
      <c r="G47" s="210">
        <f t="shared" si="2"/>
        <v>25</v>
      </c>
      <c r="H47" s="210" t="s">
        <v>1</v>
      </c>
      <c r="I47" s="212">
        <f t="shared" si="0"/>
        <v>40</v>
      </c>
    </row>
    <row r="48" spans="1:9" ht="14.55" customHeight="1" x14ac:dyDescent="0.3">
      <c r="A48" s="305"/>
      <c r="B48" s="274" t="s">
        <v>67</v>
      </c>
      <c r="C48" s="49"/>
      <c r="F48" s="51"/>
      <c r="G48" s="210">
        <f t="shared" si="2"/>
        <v>14</v>
      </c>
      <c r="H48" s="210" t="s">
        <v>1</v>
      </c>
      <c r="I48" s="212">
        <f t="shared" si="0"/>
        <v>40</v>
      </c>
    </row>
    <row r="49" spans="1:9" x14ac:dyDescent="0.3">
      <c r="A49" s="305"/>
      <c r="B49" s="232" t="s">
        <v>68</v>
      </c>
      <c r="C49" s="49"/>
      <c r="F49" s="51"/>
      <c r="G49" s="210">
        <f t="shared" si="2"/>
        <v>40</v>
      </c>
      <c r="H49" s="210" t="s">
        <v>1</v>
      </c>
      <c r="I49" s="212">
        <f t="shared" si="0"/>
        <v>40</v>
      </c>
    </row>
    <row r="50" spans="1:9" ht="15" thickBot="1" x14ac:dyDescent="0.35">
      <c r="A50" s="306"/>
      <c r="B50" s="233" t="s">
        <v>68</v>
      </c>
      <c r="C50" s="52"/>
      <c r="D50" s="53"/>
      <c r="E50" s="53"/>
      <c r="F50" s="54"/>
      <c r="G50" s="176">
        <f t="shared" si="2"/>
        <v>40</v>
      </c>
      <c r="H50" s="176" t="s">
        <v>1</v>
      </c>
      <c r="I50" s="177">
        <f t="shared" si="0"/>
        <v>40</v>
      </c>
    </row>
    <row r="51" spans="1:9" x14ac:dyDescent="0.3">
      <c r="A51" s="304" t="s">
        <v>16</v>
      </c>
      <c r="B51" s="221" t="s">
        <v>62</v>
      </c>
      <c r="C51" s="204"/>
      <c r="D51" s="47"/>
      <c r="E51" s="47"/>
      <c r="F51" s="48"/>
      <c r="G51" s="206">
        <f>SUMPRODUCT(C8:F8,C27:F27)</f>
        <v>40</v>
      </c>
      <c r="H51" s="206" t="s">
        <v>1</v>
      </c>
      <c r="I51" s="278">
        <f>$H$25</f>
        <v>40</v>
      </c>
    </row>
    <row r="52" spans="1:9" x14ac:dyDescent="0.3">
      <c r="A52" s="305"/>
      <c r="B52" s="274" t="s">
        <v>63</v>
      </c>
      <c r="C52" s="49"/>
      <c r="F52" s="51"/>
      <c r="G52" s="210">
        <f>SUMPRODUCT(C9:F9,C28:F28)</f>
        <v>40</v>
      </c>
      <c r="H52" s="210" t="s">
        <v>1</v>
      </c>
      <c r="I52" s="212">
        <f t="shared" si="0"/>
        <v>40</v>
      </c>
    </row>
    <row r="53" spans="1:9" ht="14.55" customHeight="1" x14ac:dyDescent="0.3">
      <c r="A53" s="305"/>
      <c r="B53" s="274" t="s">
        <v>64</v>
      </c>
      <c r="C53" s="49"/>
      <c r="F53" s="51"/>
      <c r="G53" s="210">
        <f t="shared" ref="G53:G58" si="3">SUMPRODUCT(C10:F10,C29:F29)</f>
        <v>40</v>
      </c>
      <c r="H53" s="210" t="s">
        <v>1</v>
      </c>
      <c r="I53" s="212">
        <f t="shared" si="0"/>
        <v>40</v>
      </c>
    </row>
    <row r="54" spans="1:9" x14ac:dyDescent="0.3">
      <c r="A54" s="305"/>
      <c r="B54" s="274" t="s">
        <v>65</v>
      </c>
      <c r="C54" s="49"/>
      <c r="F54" s="51"/>
      <c r="G54" s="210">
        <f t="shared" si="3"/>
        <v>40</v>
      </c>
      <c r="H54" s="210" t="s">
        <v>1</v>
      </c>
      <c r="I54" s="212">
        <f t="shared" si="0"/>
        <v>40</v>
      </c>
    </row>
    <row r="55" spans="1:9" x14ac:dyDescent="0.3">
      <c r="A55" s="305"/>
      <c r="B55" s="274" t="s">
        <v>66</v>
      </c>
      <c r="C55" s="49"/>
      <c r="F55" s="51"/>
      <c r="G55" s="210">
        <f t="shared" si="3"/>
        <v>25</v>
      </c>
      <c r="H55" s="210" t="s">
        <v>1</v>
      </c>
      <c r="I55" s="212">
        <f t="shared" si="0"/>
        <v>40</v>
      </c>
    </row>
    <row r="56" spans="1:9" x14ac:dyDescent="0.3">
      <c r="A56" s="305"/>
      <c r="B56" s="274" t="s">
        <v>67</v>
      </c>
      <c r="C56" s="49"/>
      <c r="F56" s="51"/>
      <c r="G56" s="210">
        <f t="shared" si="3"/>
        <v>52</v>
      </c>
      <c r="H56" s="210" t="s">
        <v>1</v>
      </c>
      <c r="I56" s="281">
        <f>$H$25*2</f>
        <v>80</v>
      </c>
    </row>
    <row r="57" spans="1:9" x14ac:dyDescent="0.3">
      <c r="A57" s="305"/>
      <c r="B57" s="232" t="s">
        <v>68</v>
      </c>
      <c r="C57" s="49"/>
      <c r="F57" s="51"/>
      <c r="G57" s="210">
        <f t="shared" si="3"/>
        <v>40</v>
      </c>
      <c r="H57" s="210" t="s">
        <v>1</v>
      </c>
      <c r="I57" s="212">
        <f t="shared" si="0"/>
        <v>40</v>
      </c>
    </row>
    <row r="58" spans="1:9" ht="14.55" customHeight="1" thickBot="1" x14ac:dyDescent="0.35">
      <c r="A58" s="306"/>
      <c r="B58" s="233" t="s">
        <v>68</v>
      </c>
      <c r="C58" s="52"/>
      <c r="D58" s="53"/>
      <c r="E58" s="53"/>
      <c r="F58" s="54"/>
      <c r="G58" s="176">
        <f t="shared" si="3"/>
        <v>40</v>
      </c>
      <c r="H58" s="176" t="s">
        <v>1</v>
      </c>
      <c r="I58" s="177">
        <f t="shared" si="0"/>
        <v>40</v>
      </c>
    </row>
    <row r="59" spans="1:9" x14ac:dyDescent="0.3">
      <c r="A59" s="304" t="s">
        <v>17</v>
      </c>
      <c r="B59" s="221" t="s">
        <v>62</v>
      </c>
      <c r="C59" s="204"/>
      <c r="D59" s="47"/>
      <c r="E59" s="47"/>
      <c r="F59" s="48"/>
      <c r="G59" s="206">
        <f>SUMPRODUCT(C16:F16,C27:F27)</f>
        <v>36</v>
      </c>
      <c r="H59" s="206" t="s">
        <v>1</v>
      </c>
      <c r="I59" s="278">
        <f>$H$25</f>
        <v>40</v>
      </c>
    </row>
    <row r="60" spans="1:9" x14ac:dyDescent="0.3">
      <c r="A60" s="305"/>
      <c r="B60" s="274" t="s">
        <v>63</v>
      </c>
      <c r="C60" s="49"/>
      <c r="F60" s="51"/>
      <c r="G60" s="210">
        <f t="shared" ref="G60:G66" si="4">SUMPRODUCT(C17:F17,C28:F28)</f>
        <v>40</v>
      </c>
      <c r="H60" s="210" t="s">
        <v>1</v>
      </c>
      <c r="I60" s="212">
        <f t="shared" si="0"/>
        <v>40</v>
      </c>
    </row>
    <row r="61" spans="1:9" x14ac:dyDescent="0.3">
      <c r="A61" s="305"/>
      <c r="B61" s="274" t="s">
        <v>64</v>
      </c>
      <c r="C61" s="49"/>
      <c r="F61" s="51"/>
      <c r="G61" s="210">
        <f t="shared" si="4"/>
        <v>35</v>
      </c>
      <c r="H61" s="210" t="s">
        <v>1</v>
      </c>
      <c r="I61" s="212">
        <f t="shared" si="0"/>
        <v>40</v>
      </c>
    </row>
    <row r="62" spans="1:9" x14ac:dyDescent="0.3">
      <c r="A62" s="305"/>
      <c r="B62" s="274" t="s">
        <v>65</v>
      </c>
      <c r="C62" s="49"/>
      <c r="F62" s="51"/>
      <c r="G62" s="210">
        <f t="shared" si="4"/>
        <v>40</v>
      </c>
      <c r="H62" s="210" t="s">
        <v>1</v>
      </c>
      <c r="I62" s="212">
        <f t="shared" si="0"/>
        <v>40</v>
      </c>
    </row>
    <row r="63" spans="1:9" ht="14.55" customHeight="1" x14ac:dyDescent="0.3">
      <c r="A63" s="305"/>
      <c r="B63" s="274" t="s">
        <v>66</v>
      </c>
      <c r="C63" s="49"/>
      <c r="F63" s="51"/>
      <c r="G63" s="210">
        <f t="shared" si="4"/>
        <v>40</v>
      </c>
      <c r="H63" s="210" t="s">
        <v>1</v>
      </c>
      <c r="I63" s="212">
        <f t="shared" si="0"/>
        <v>40</v>
      </c>
    </row>
    <row r="64" spans="1:9" x14ac:dyDescent="0.3">
      <c r="A64" s="305"/>
      <c r="B64" s="274" t="s">
        <v>67</v>
      </c>
      <c r="C64" s="49"/>
      <c r="F64" s="51"/>
      <c r="G64" s="210">
        <f t="shared" si="4"/>
        <v>40</v>
      </c>
      <c r="H64" s="210" t="s">
        <v>1</v>
      </c>
      <c r="I64" s="212">
        <f t="shared" si="0"/>
        <v>40</v>
      </c>
    </row>
    <row r="65" spans="1:15" x14ac:dyDescent="0.3">
      <c r="A65" s="305"/>
      <c r="B65" s="232" t="s">
        <v>68</v>
      </c>
      <c r="C65" s="49"/>
      <c r="F65" s="51"/>
      <c r="G65" s="210">
        <f t="shared" si="4"/>
        <v>40</v>
      </c>
      <c r="H65" s="210" t="s">
        <v>1</v>
      </c>
      <c r="I65" s="212">
        <f t="shared" si="0"/>
        <v>40</v>
      </c>
    </row>
    <row r="66" spans="1:15" ht="15" thickBot="1" x14ac:dyDescent="0.35">
      <c r="A66" s="306"/>
      <c r="B66" s="233" t="s">
        <v>68</v>
      </c>
      <c r="C66" s="52"/>
      <c r="D66" s="53"/>
      <c r="E66" s="53"/>
      <c r="F66" s="54"/>
      <c r="G66" s="176">
        <f t="shared" si="4"/>
        <v>40</v>
      </c>
      <c r="H66" s="176" t="s">
        <v>1</v>
      </c>
      <c r="I66" s="177">
        <f t="shared" si="0"/>
        <v>40</v>
      </c>
    </row>
    <row r="67" spans="1:15" x14ac:dyDescent="0.3">
      <c r="A67" s="304" t="s">
        <v>18</v>
      </c>
      <c r="B67" s="221" t="s">
        <v>62</v>
      </c>
      <c r="C67" s="204"/>
      <c r="D67" s="47"/>
      <c r="E67" s="47"/>
      <c r="F67" s="48"/>
      <c r="G67" s="206">
        <f>SUMPRODUCT($C$7:$F$7,C27:F27)</f>
        <v>29</v>
      </c>
      <c r="H67" s="206" t="s">
        <v>1</v>
      </c>
      <c r="I67" s="278">
        <f>$H$25</f>
        <v>40</v>
      </c>
    </row>
    <row r="68" spans="1:15" ht="14.55" customHeight="1" x14ac:dyDescent="0.3">
      <c r="A68" s="305"/>
      <c r="B68" s="274" t="s">
        <v>63</v>
      </c>
      <c r="C68" s="49"/>
      <c r="F68" s="51"/>
      <c r="G68" s="210">
        <f t="shared" ref="G68:G73" si="5">SUMPRODUCT($C$7:$F$7,C28:F28)</f>
        <v>32</v>
      </c>
      <c r="H68" s="210" t="s">
        <v>1</v>
      </c>
      <c r="I68" s="212">
        <f t="shared" si="0"/>
        <v>40</v>
      </c>
    </row>
    <row r="69" spans="1:15" x14ac:dyDescent="0.3">
      <c r="A69" s="305"/>
      <c r="B69" s="274" t="s">
        <v>64</v>
      </c>
      <c r="C69" s="49"/>
      <c r="F69" s="51"/>
      <c r="G69" s="210">
        <f t="shared" si="5"/>
        <v>35</v>
      </c>
      <c r="H69" s="210" t="s">
        <v>1</v>
      </c>
      <c r="I69" s="212">
        <f t="shared" si="0"/>
        <v>40</v>
      </c>
    </row>
    <row r="70" spans="1:15" x14ac:dyDescent="0.3">
      <c r="A70" s="305"/>
      <c r="B70" s="274" t="s">
        <v>65</v>
      </c>
      <c r="C70" s="49"/>
      <c r="F70" s="51"/>
      <c r="G70" s="210">
        <f t="shared" si="5"/>
        <v>40</v>
      </c>
      <c r="H70" s="210" t="s">
        <v>1</v>
      </c>
      <c r="I70" s="212">
        <f t="shared" si="0"/>
        <v>40</v>
      </c>
    </row>
    <row r="71" spans="1:15" x14ac:dyDescent="0.3">
      <c r="A71" s="305"/>
      <c r="B71" s="274" t="s">
        <v>66</v>
      </c>
      <c r="C71" s="49"/>
      <c r="F71" s="51"/>
      <c r="G71" s="210">
        <f t="shared" si="5"/>
        <v>35</v>
      </c>
      <c r="H71" s="210" t="s">
        <v>1</v>
      </c>
      <c r="I71" s="212">
        <f t="shared" si="0"/>
        <v>40</v>
      </c>
    </row>
    <row r="72" spans="1:15" x14ac:dyDescent="0.3">
      <c r="A72" s="305"/>
      <c r="B72" s="274" t="s">
        <v>67</v>
      </c>
      <c r="C72" s="49"/>
      <c r="F72" s="51"/>
      <c r="G72" s="210">
        <f t="shared" si="5"/>
        <v>38</v>
      </c>
      <c r="H72" s="210" t="s">
        <v>1</v>
      </c>
      <c r="I72" s="212">
        <f t="shared" si="0"/>
        <v>40</v>
      </c>
    </row>
    <row r="73" spans="1:15" ht="14.55" customHeight="1" x14ac:dyDescent="0.3">
      <c r="A73" s="305"/>
      <c r="B73" s="232" t="s">
        <v>68</v>
      </c>
      <c r="C73" s="49"/>
      <c r="F73" s="51"/>
      <c r="G73" s="210">
        <f t="shared" si="5"/>
        <v>20</v>
      </c>
      <c r="H73" s="210" t="s">
        <v>1</v>
      </c>
      <c r="I73" s="212">
        <f t="shared" si="0"/>
        <v>40</v>
      </c>
    </row>
    <row r="74" spans="1:15" ht="15" thickBot="1" x14ac:dyDescent="0.35">
      <c r="A74" s="306"/>
      <c r="B74" s="233" t="s">
        <v>68</v>
      </c>
      <c r="C74" s="52"/>
      <c r="D74" s="53"/>
      <c r="E74" s="53"/>
      <c r="F74" s="54"/>
      <c r="G74" s="176">
        <f>SUMPRODUCT($C$7:$F$7,C34:F34)</f>
        <v>20</v>
      </c>
      <c r="H74" s="176" t="s">
        <v>1</v>
      </c>
      <c r="I74" s="177">
        <f t="shared" si="0"/>
        <v>40</v>
      </c>
    </row>
    <row r="75" spans="1:15" ht="15" thickBot="1" x14ac:dyDescent="0.35"/>
    <row r="76" spans="1:15" ht="15" thickBot="1" x14ac:dyDescent="0.35">
      <c r="C76" s="279" t="s">
        <v>27</v>
      </c>
      <c r="D76" s="215" t="s">
        <v>28</v>
      </c>
      <c r="E76" s="215" t="s">
        <v>29</v>
      </c>
      <c r="F76" s="285" t="s">
        <v>30</v>
      </c>
      <c r="J76" s="268" t="s">
        <v>49</v>
      </c>
      <c r="K76" s="173" t="s">
        <v>27</v>
      </c>
      <c r="L76" s="173" t="s">
        <v>28</v>
      </c>
      <c r="M76" s="173" t="s">
        <v>29</v>
      </c>
      <c r="N76" s="173" t="s">
        <v>30</v>
      </c>
      <c r="O76" s="268" t="s">
        <v>50</v>
      </c>
    </row>
    <row r="77" spans="1:15" ht="15" thickBot="1" x14ac:dyDescent="0.35">
      <c r="A77" s="304" t="s">
        <v>48</v>
      </c>
      <c r="B77" s="46" t="s">
        <v>44</v>
      </c>
      <c r="C77" s="282">
        <f>SUM(C27:C34)</f>
        <v>32</v>
      </c>
      <c r="D77" s="283">
        <f t="shared" ref="D77:F77" si="6">SUM(D27:D34)</f>
        <v>45</v>
      </c>
      <c r="E77" s="283">
        <f t="shared" si="6"/>
        <v>42</v>
      </c>
      <c r="F77" s="284">
        <f t="shared" si="6"/>
        <v>40</v>
      </c>
      <c r="J77" s="269">
        <v>1</v>
      </c>
      <c r="K77" s="210">
        <f>C27</f>
        <v>1</v>
      </c>
      <c r="L77" s="210">
        <f t="shared" ref="L77:N77" si="7">D27</f>
        <v>4</v>
      </c>
      <c r="M77" s="210">
        <f t="shared" si="7"/>
        <v>9</v>
      </c>
      <c r="N77" s="210">
        <f t="shared" si="7"/>
        <v>7</v>
      </c>
      <c r="O77" s="269">
        <f>SUMPRODUCT(K77:N77,$C$4:$F$4)</f>
        <v>490</v>
      </c>
    </row>
    <row r="78" spans="1:15" x14ac:dyDescent="0.3">
      <c r="A78" s="305"/>
      <c r="B78" s="46" t="s">
        <v>61</v>
      </c>
      <c r="C78" s="209">
        <v>4</v>
      </c>
      <c r="D78" s="210">
        <v>7</v>
      </c>
      <c r="E78" s="210">
        <v>6</v>
      </c>
      <c r="F78" s="212">
        <v>5</v>
      </c>
      <c r="J78" s="269">
        <v>2</v>
      </c>
      <c r="K78" s="210">
        <f t="shared" ref="K78:K84" si="8">C28</f>
        <v>0</v>
      </c>
      <c r="L78" s="210">
        <f t="shared" ref="L78:L84" si="9">D28</f>
        <v>6</v>
      </c>
      <c r="M78" s="210">
        <f t="shared" ref="M78:M84" si="10">E28</f>
        <v>8</v>
      </c>
      <c r="N78" s="210">
        <f t="shared" ref="N78:N84" si="11">F28</f>
        <v>6</v>
      </c>
      <c r="O78" s="269">
        <f t="shared" ref="O78:O84" si="12">SUMPRODUCT(K78:N78,$C$4:$F$4)</f>
        <v>490</v>
      </c>
    </row>
    <row r="79" spans="1:15" x14ac:dyDescent="0.3">
      <c r="A79" s="305"/>
      <c r="B79" s="208" t="s">
        <v>45</v>
      </c>
      <c r="C79" s="209">
        <f>C78*C80</f>
        <v>32</v>
      </c>
      <c r="D79" s="210">
        <f t="shared" ref="D79:F79" si="13">D78*D80</f>
        <v>56</v>
      </c>
      <c r="E79" s="210">
        <f t="shared" si="13"/>
        <v>48</v>
      </c>
      <c r="F79" s="212">
        <f t="shared" si="13"/>
        <v>40</v>
      </c>
      <c r="J79" s="269">
        <v>3</v>
      </c>
      <c r="K79" s="210">
        <f t="shared" si="8"/>
        <v>15</v>
      </c>
      <c r="L79" s="210">
        <f t="shared" si="9"/>
        <v>5</v>
      </c>
      <c r="M79" s="210">
        <f t="shared" si="10"/>
        <v>0</v>
      </c>
      <c r="N79" s="210">
        <f t="shared" si="11"/>
        <v>5</v>
      </c>
      <c r="O79" s="269">
        <f t="shared" si="12"/>
        <v>500</v>
      </c>
    </row>
    <row r="80" spans="1:15" ht="15" thickBot="1" x14ac:dyDescent="0.35">
      <c r="A80" s="306"/>
      <c r="B80" s="213" t="s">
        <v>46</v>
      </c>
      <c r="C80" s="175">
        <v>8</v>
      </c>
      <c r="D80" s="176">
        <v>8</v>
      </c>
      <c r="E80" s="176">
        <v>8</v>
      </c>
      <c r="F80" s="177">
        <v>8</v>
      </c>
      <c r="J80" s="269">
        <v>4</v>
      </c>
      <c r="K80" s="210">
        <f t="shared" si="8"/>
        <v>16</v>
      </c>
      <c r="L80" s="210">
        <f t="shared" si="9"/>
        <v>8</v>
      </c>
      <c r="M80" s="210">
        <f t="shared" si="10"/>
        <v>0</v>
      </c>
      <c r="N80" s="210">
        <f t="shared" si="11"/>
        <v>0</v>
      </c>
      <c r="O80" s="269">
        <f t="shared" si="12"/>
        <v>480</v>
      </c>
    </row>
    <row r="81" spans="2:15" x14ac:dyDescent="0.3">
      <c r="J81" s="270">
        <v>5</v>
      </c>
      <c r="K81" s="210">
        <f t="shared" si="8"/>
        <v>0</v>
      </c>
      <c r="L81" s="210">
        <f t="shared" si="9"/>
        <v>10</v>
      </c>
      <c r="M81" s="210">
        <f t="shared" si="10"/>
        <v>5</v>
      </c>
      <c r="N81" s="210">
        <f t="shared" si="11"/>
        <v>0</v>
      </c>
      <c r="O81" s="269">
        <f t="shared" si="12"/>
        <v>400</v>
      </c>
    </row>
    <row r="82" spans="2:15" x14ac:dyDescent="0.3">
      <c r="J82" s="269">
        <v>6</v>
      </c>
      <c r="K82" s="210">
        <f t="shared" si="8"/>
        <v>0</v>
      </c>
      <c r="L82" s="210">
        <f t="shared" si="9"/>
        <v>12</v>
      </c>
      <c r="M82" s="210">
        <f t="shared" si="10"/>
        <v>0</v>
      </c>
      <c r="N82" s="210">
        <f t="shared" si="11"/>
        <v>2</v>
      </c>
      <c r="O82" s="269">
        <f t="shared" si="12"/>
        <v>410</v>
      </c>
    </row>
    <row r="83" spans="2:15" x14ac:dyDescent="0.3">
      <c r="B83" s="216" t="s">
        <v>47</v>
      </c>
      <c r="C83" s="216">
        <f>SUMPRODUCT(C77:F77,C4:F4)</f>
        <v>3670</v>
      </c>
      <c r="J83" s="269">
        <v>7</v>
      </c>
      <c r="K83" s="210">
        <f t="shared" si="8"/>
        <v>0</v>
      </c>
      <c r="L83" s="210">
        <f t="shared" si="9"/>
        <v>0</v>
      </c>
      <c r="M83" s="210">
        <f t="shared" si="10"/>
        <v>10</v>
      </c>
      <c r="N83" s="210">
        <f t="shared" si="11"/>
        <v>10</v>
      </c>
      <c r="O83" s="269">
        <f t="shared" si="12"/>
        <v>450</v>
      </c>
    </row>
    <row r="84" spans="2:15" ht="15" thickBot="1" x14ac:dyDescent="0.35">
      <c r="J84" s="271">
        <v>8</v>
      </c>
      <c r="K84" s="176">
        <f t="shared" si="8"/>
        <v>0</v>
      </c>
      <c r="L84" s="176">
        <f t="shared" si="9"/>
        <v>0</v>
      </c>
      <c r="M84" s="176">
        <f t="shared" si="10"/>
        <v>10</v>
      </c>
      <c r="N84" s="176">
        <f t="shared" si="11"/>
        <v>10</v>
      </c>
      <c r="O84" s="271">
        <f t="shared" si="12"/>
        <v>450</v>
      </c>
    </row>
    <row r="85" spans="2:15" x14ac:dyDescent="0.3">
      <c r="K85" s="325" t="s">
        <v>51</v>
      </c>
      <c r="L85" s="322"/>
      <c r="M85" s="322"/>
      <c r="N85" s="322"/>
      <c r="O85" s="267">
        <f>SUM(O77:O84)</f>
        <v>3670</v>
      </c>
    </row>
    <row r="86" spans="2:15" x14ac:dyDescent="0.3">
      <c r="K86" s="325" t="s">
        <v>59</v>
      </c>
      <c r="L86" s="322"/>
      <c r="M86" s="322"/>
      <c r="N86" s="322"/>
      <c r="O86" s="212">
        <f>380*C80</f>
        <v>3040</v>
      </c>
    </row>
    <row r="87" spans="2:15" x14ac:dyDescent="0.3">
      <c r="B87" s="166"/>
      <c r="C87" s="166"/>
      <c r="K87" s="325" t="s">
        <v>2</v>
      </c>
      <c r="L87" s="322"/>
      <c r="M87" s="322"/>
      <c r="N87" s="322"/>
      <c r="O87" s="212">
        <f>O85-O86</f>
        <v>630</v>
      </c>
    </row>
    <row r="88" spans="2:15" ht="15" thickBot="1" x14ac:dyDescent="0.35">
      <c r="K88" s="323" t="s">
        <v>52</v>
      </c>
      <c r="L88" s="324"/>
      <c r="M88" s="324"/>
      <c r="N88" s="324"/>
      <c r="O88" s="177">
        <f>O87*50*10</f>
        <v>315000</v>
      </c>
    </row>
    <row r="1048366" spans="16377:16377" x14ac:dyDescent="0.3">
      <c r="XEW1048366" s="50">
        <f ca="1">_xlfn.SHEETS()</f>
        <v>13</v>
      </c>
    </row>
    <row r="1048367" spans="16377:16377" x14ac:dyDescent="0.3">
      <c r="XEW1048367" s="50">
        <f>AREAS(solver_adj)</f>
        <v>1</v>
      </c>
    </row>
    <row r="1048368" spans="16377:16377" x14ac:dyDescent="0.3">
      <c r="XEW1048368" s="50">
        <f>solver_num</f>
        <v>3</v>
      </c>
    </row>
    <row r="1048369" spans="16377:16377" x14ac:dyDescent="0.3">
      <c r="XEW1048369" s="50">
        <f>solver_typ</f>
        <v>1</v>
      </c>
    </row>
    <row r="1048370" spans="16377:16377" x14ac:dyDescent="0.3">
      <c r="XEW1048370" s="50">
        <f>solver_eng</f>
        <v>2</v>
      </c>
    </row>
    <row r="1048371" spans="16377:16377" x14ac:dyDescent="0.3">
      <c r="XEW1048371" s="50">
        <f>solver_val</f>
        <v>0</v>
      </c>
    </row>
  </sheetData>
  <mergeCells count="19">
    <mergeCell ref="G26:G34"/>
    <mergeCell ref="I26:I34"/>
    <mergeCell ref="B8:B15"/>
    <mergeCell ref="B16:B23"/>
    <mergeCell ref="A3:A4"/>
    <mergeCell ref="A27:A34"/>
    <mergeCell ref="A5:A7"/>
    <mergeCell ref="K88:N88"/>
    <mergeCell ref="K85:N85"/>
    <mergeCell ref="K86:N86"/>
    <mergeCell ref="K87:N87"/>
    <mergeCell ref="A77:A80"/>
    <mergeCell ref="C2:F2"/>
    <mergeCell ref="A51:A58"/>
    <mergeCell ref="A59:A66"/>
    <mergeCell ref="A67:A74"/>
    <mergeCell ref="A26:B26"/>
    <mergeCell ref="A35:A42"/>
    <mergeCell ref="A43:A50"/>
  </mergeCells>
  <phoneticPr fontId="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71E54-1528-43A2-BDD4-2466275751F9}">
  <dimension ref="A2:XBH1048556"/>
  <sheetViews>
    <sheetView zoomScaleNormal="100" workbookViewId="0">
      <selection sqref="A1:O35"/>
    </sheetView>
  </sheetViews>
  <sheetFormatPr defaultColWidth="8.77734375" defaultRowHeight="14.4" x14ac:dyDescent="0.3"/>
  <cols>
    <col min="1" max="1" width="13.6640625" style="50" customWidth="1"/>
    <col min="2" max="2" width="9.21875" style="50" bestFit="1" customWidth="1"/>
    <col min="3" max="6" width="9.6640625" style="50" customWidth="1"/>
    <col min="7" max="16384" width="8.77734375" style="50"/>
  </cols>
  <sheetData>
    <row r="2" spans="1:9" x14ac:dyDescent="0.3">
      <c r="B2" s="146"/>
      <c r="C2" s="147" t="s">
        <v>27</v>
      </c>
      <c r="D2" s="148" t="s">
        <v>28</v>
      </c>
      <c r="E2" s="148" t="s">
        <v>29</v>
      </c>
      <c r="F2" s="149" t="s">
        <v>30</v>
      </c>
    </row>
    <row r="3" spans="1:9" ht="23.4" x14ac:dyDescent="0.3">
      <c r="B3" s="150" t="s">
        <v>10</v>
      </c>
      <c r="C3" s="22">
        <v>15</v>
      </c>
      <c r="D3" s="23">
        <v>30</v>
      </c>
      <c r="E3" s="24">
        <v>20</v>
      </c>
      <c r="F3" s="25">
        <v>25</v>
      </c>
    </row>
    <row r="4" spans="1:9" ht="24" thickBot="1" x14ac:dyDescent="0.35">
      <c r="A4" s="294" t="s">
        <v>12</v>
      </c>
      <c r="B4" s="151" t="s">
        <v>22</v>
      </c>
      <c r="C4" s="19">
        <v>1</v>
      </c>
      <c r="D4" s="12">
        <v>2</v>
      </c>
      <c r="E4" s="13">
        <v>1</v>
      </c>
      <c r="F4" s="14">
        <v>3</v>
      </c>
    </row>
    <row r="5" spans="1:9" ht="24" thickBot="1" x14ac:dyDescent="0.35">
      <c r="A5" s="295"/>
      <c r="B5" s="152" t="s">
        <v>23</v>
      </c>
      <c r="C5" s="20">
        <v>2</v>
      </c>
      <c r="D5" s="1">
        <v>1</v>
      </c>
      <c r="E5" s="2">
        <v>3</v>
      </c>
      <c r="F5" s="15">
        <v>1</v>
      </c>
    </row>
    <row r="6" spans="1:9" ht="24" thickBot="1" x14ac:dyDescent="0.35">
      <c r="A6" s="295"/>
      <c r="B6" s="152" t="s">
        <v>24</v>
      </c>
      <c r="C6" s="20">
        <v>2</v>
      </c>
      <c r="D6" s="1">
        <v>4</v>
      </c>
      <c r="E6" s="2">
        <v>2</v>
      </c>
      <c r="F6" s="15">
        <v>2</v>
      </c>
    </row>
    <row r="7" spans="1:9" ht="24" thickBot="1" x14ac:dyDescent="0.35">
      <c r="A7" s="295"/>
      <c r="B7" s="152" t="s">
        <v>25</v>
      </c>
      <c r="C7" s="20">
        <v>2</v>
      </c>
      <c r="D7" s="1">
        <v>3</v>
      </c>
      <c r="E7" s="2">
        <v>2</v>
      </c>
      <c r="F7" s="15">
        <v>2</v>
      </c>
    </row>
    <row r="8" spans="1:9" ht="23.4" x14ac:dyDescent="0.3">
      <c r="A8" s="296"/>
      <c r="B8" s="150" t="s">
        <v>26</v>
      </c>
      <c r="C8" s="21">
        <v>1</v>
      </c>
      <c r="D8" s="16">
        <v>3</v>
      </c>
      <c r="E8" s="17">
        <v>1</v>
      </c>
      <c r="F8" s="18">
        <v>1</v>
      </c>
    </row>
    <row r="9" spans="1:9" ht="23.4" x14ac:dyDescent="0.3">
      <c r="B9" s="150" t="s">
        <v>0</v>
      </c>
      <c r="C9" s="22">
        <v>4</v>
      </c>
      <c r="D9" s="23">
        <v>7</v>
      </c>
      <c r="E9" s="24">
        <v>6</v>
      </c>
      <c r="F9" s="25">
        <v>5</v>
      </c>
    </row>
    <row r="10" spans="1:9" ht="15" thickBot="1" x14ac:dyDescent="0.35"/>
    <row r="11" spans="1:9" ht="15" thickBot="1" x14ac:dyDescent="0.35">
      <c r="G11" s="272" t="s">
        <v>71</v>
      </c>
      <c r="H11" s="273">
        <v>40</v>
      </c>
    </row>
    <row r="12" spans="1:9" ht="23.55" customHeight="1" x14ac:dyDescent="0.3">
      <c r="A12" s="297" t="s">
        <v>11</v>
      </c>
      <c r="B12" s="298"/>
      <c r="C12" s="153" t="s">
        <v>27</v>
      </c>
      <c r="D12" s="154" t="s">
        <v>28</v>
      </c>
      <c r="E12" s="154" t="s">
        <v>29</v>
      </c>
      <c r="F12" s="155" t="s">
        <v>30</v>
      </c>
      <c r="G12" s="298" t="s">
        <v>19</v>
      </c>
      <c r="H12" s="47"/>
      <c r="I12" s="302" t="s">
        <v>21</v>
      </c>
    </row>
    <row r="13" spans="1:9" ht="23.55" customHeight="1" thickBot="1" x14ac:dyDescent="0.35">
      <c r="A13" s="299"/>
      <c r="B13" s="300"/>
      <c r="C13" s="33">
        <v>1</v>
      </c>
      <c r="D13" s="34">
        <v>4</v>
      </c>
      <c r="E13" s="34">
        <v>6</v>
      </c>
      <c r="F13" s="35">
        <v>5</v>
      </c>
      <c r="G13" s="301"/>
      <c r="H13" s="158" t="s">
        <v>20</v>
      </c>
      <c r="I13" s="303"/>
    </row>
    <row r="14" spans="1:9" ht="23.55" customHeight="1" x14ac:dyDescent="0.3">
      <c r="A14" s="304" t="s">
        <v>14</v>
      </c>
      <c r="B14" s="215" t="s">
        <v>13</v>
      </c>
      <c r="C14" s="159"/>
      <c r="D14" s="47"/>
      <c r="E14" s="47"/>
      <c r="F14" s="160"/>
      <c r="G14" s="47">
        <f>SUMPRODUCT($C$13:$F$13,C4:F4)</f>
        <v>30</v>
      </c>
      <c r="H14" s="206" t="s">
        <v>1</v>
      </c>
      <c r="I14" s="278">
        <f>$H$11</f>
        <v>40</v>
      </c>
    </row>
    <row r="15" spans="1:9" ht="23.55" customHeight="1" x14ac:dyDescent="0.3">
      <c r="A15" s="305"/>
      <c r="B15" s="157" t="s">
        <v>15</v>
      </c>
      <c r="C15" s="161"/>
      <c r="F15" s="162"/>
      <c r="G15" s="50">
        <f>SUMPRODUCT($C$13:$F$13,C5:F5)</f>
        <v>29</v>
      </c>
      <c r="H15" s="210" t="s">
        <v>1</v>
      </c>
      <c r="I15" s="212">
        <f t="shared" ref="I15:I18" si="0">$H$11</f>
        <v>40</v>
      </c>
    </row>
    <row r="16" spans="1:9" ht="23.55" customHeight="1" x14ac:dyDescent="0.3">
      <c r="A16" s="305"/>
      <c r="B16" s="157" t="s">
        <v>16</v>
      </c>
      <c r="C16" s="161"/>
      <c r="F16" s="162"/>
      <c r="G16" s="50">
        <f>SUMPRODUCT($C$13:$F$13,C6:F6)</f>
        <v>40</v>
      </c>
      <c r="H16" s="210" t="s">
        <v>1</v>
      </c>
      <c r="I16" s="212">
        <f t="shared" si="0"/>
        <v>40</v>
      </c>
    </row>
    <row r="17" spans="1:9" ht="23.55" customHeight="1" x14ac:dyDescent="0.3">
      <c r="A17" s="305"/>
      <c r="B17" s="157" t="s">
        <v>17</v>
      </c>
      <c r="C17" s="161"/>
      <c r="F17" s="162"/>
      <c r="G17" s="50">
        <f>SUMPRODUCT($C$13:$F$13,C7:F7)</f>
        <v>36</v>
      </c>
      <c r="H17" s="210" t="s">
        <v>1</v>
      </c>
      <c r="I17" s="212">
        <f t="shared" si="0"/>
        <v>40</v>
      </c>
    </row>
    <row r="18" spans="1:9" ht="23.55" customHeight="1" thickBot="1" x14ac:dyDescent="0.35">
      <c r="A18" s="306"/>
      <c r="B18" s="202" t="s">
        <v>18</v>
      </c>
      <c r="C18" s="163"/>
      <c r="D18" s="53"/>
      <c r="E18" s="53"/>
      <c r="F18" s="164"/>
      <c r="G18" s="53">
        <f>SUMPRODUCT($C$13:$F$13,C8:F8)</f>
        <v>24</v>
      </c>
      <c r="H18" s="176" t="s">
        <v>1</v>
      </c>
      <c r="I18" s="177">
        <f t="shared" si="0"/>
        <v>40</v>
      </c>
    </row>
    <row r="20" spans="1:9" ht="29.55" customHeight="1" thickBot="1" x14ac:dyDescent="0.35">
      <c r="G20" s="50" t="s">
        <v>60</v>
      </c>
    </row>
    <row r="21" spans="1:9" ht="29.4" thickBot="1" x14ac:dyDescent="0.35">
      <c r="B21" s="229" t="s">
        <v>33</v>
      </c>
      <c r="C21" s="230">
        <f>SUMPRODUCT(C13:F13,C3:F3)</f>
        <v>380</v>
      </c>
      <c r="G21" s="50" t="s">
        <v>72</v>
      </c>
    </row>
    <row r="25" spans="1:9" ht="15" thickBot="1" x14ac:dyDescent="0.35"/>
    <row r="26" spans="1:9" ht="21.45" customHeight="1" thickBot="1" x14ac:dyDescent="0.35">
      <c r="B26" s="291" t="s">
        <v>3</v>
      </c>
      <c r="C26" s="292"/>
      <c r="D26" s="292"/>
      <c r="E26" s="292"/>
      <c r="F26" s="293"/>
    </row>
    <row r="27" spans="1:9" x14ac:dyDescent="0.3">
      <c r="B27" s="231"/>
      <c r="C27" s="153" t="s">
        <v>27</v>
      </c>
      <c r="D27" s="154" t="s">
        <v>28</v>
      </c>
      <c r="E27" s="154" t="s">
        <v>29</v>
      </c>
      <c r="F27" s="203" t="s">
        <v>30</v>
      </c>
    </row>
    <row r="28" spans="1:9" x14ac:dyDescent="0.3">
      <c r="B28" s="232" t="s">
        <v>31</v>
      </c>
      <c r="C28" s="5">
        <v>3</v>
      </c>
      <c r="D28" s="6">
        <v>3</v>
      </c>
      <c r="E28" s="6">
        <v>6</v>
      </c>
      <c r="F28" s="7">
        <v>5</v>
      </c>
    </row>
    <row r="29" spans="1:9" ht="15" thickBot="1" x14ac:dyDescent="0.35">
      <c r="B29" s="233" t="s">
        <v>32</v>
      </c>
      <c r="C29" s="8">
        <v>1</v>
      </c>
      <c r="D29" s="9">
        <v>4</v>
      </c>
      <c r="E29" s="9">
        <v>6</v>
      </c>
      <c r="F29" s="10">
        <v>5</v>
      </c>
    </row>
    <row r="1048551" spans="16284:16284" x14ac:dyDescent="0.3">
      <c r="XBH1048551" s="50">
        <f ca="1">_xlfn.SHEETS()</f>
        <v>13</v>
      </c>
    </row>
    <row r="1048552" spans="16284:16284" x14ac:dyDescent="0.3">
      <c r="XBH1048552" s="50">
        <f>AREAS(solver_adj)</f>
        <v>1</v>
      </c>
    </row>
    <row r="1048553" spans="16284:16284" x14ac:dyDescent="0.3">
      <c r="XBH1048553" s="50">
        <f>solver_num</f>
        <v>3</v>
      </c>
    </row>
    <row r="1048554" spans="16284:16284" x14ac:dyDescent="0.3">
      <c r="XBH1048554" s="50">
        <f>solver_typ</f>
        <v>1</v>
      </c>
    </row>
    <row r="1048555" spans="16284:16284" x14ac:dyDescent="0.3">
      <c r="XBH1048555" s="50">
        <f>solver_eng</f>
        <v>2</v>
      </c>
    </row>
    <row r="1048556" spans="16284:16284" x14ac:dyDescent="0.3">
      <c r="XBH1048556" s="50">
        <f>solver_val</f>
        <v>0</v>
      </c>
    </row>
  </sheetData>
  <mergeCells count="6">
    <mergeCell ref="B26:F26"/>
    <mergeCell ref="G12:G13"/>
    <mergeCell ref="I12:I13"/>
    <mergeCell ref="A4:A8"/>
    <mergeCell ref="A14:A18"/>
    <mergeCell ref="A12:B13"/>
  </mergeCells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77A12-B0F9-453C-9414-17BF3DDBBB86}">
  <dimension ref="A1:H21"/>
  <sheetViews>
    <sheetView showGridLines="0" tabSelected="1" topLeftCell="A3" workbookViewId="0">
      <selection activeCell="G19" sqref="G19"/>
    </sheetView>
  </sheetViews>
  <sheetFormatPr defaultRowHeight="14.4" x14ac:dyDescent="0.3"/>
  <cols>
    <col min="1" max="1" width="2.33203125" customWidth="1"/>
    <col min="2" max="2" width="6.33203125" bestFit="1" customWidth="1"/>
    <col min="3" max="3" width="18.33203125" bestFit="1" customWidth="1"/>
    <col min="4" max="4" width="5.6640625" bestFit="1" customWidth="1"/>
    <col min="5" max="5" width="8.33203125" bestFit="1" customWidth="1"/>
    <col min="6" max="6" width="10.109375" bestFit="1" customWidth="1"/>
    <col min="7" max="8" width="9.21875" bestFit="1" customWidth="1"/>
  </cols>
  <sheetData>
    <row r="1" spans="1:8" x14ac:dyDescent="0.3">
      <c r="A1" s="286" t="s">
        <v>73</v>
      </c>
    </row>
    <row r="2" spans="1:8" x14ac:dyDescent="0.3">
      <c r="A2" s="286" t="s">
        <v>74</v>
      </c>
    </row>
    <row r="3" spans="1:8" x14ac:dyDescent="0.3">
      <c r="A3" s="286" t="s">
        <v>75</v>
      </c>
    </row>
    <row r="6" spans="1:8" ht="15" thickBot="1" x14ac:dyDescent="0.35">
      <c r="A6" t="s">
        <v>76</v>
      </c>
    </row>
    <row r="7" spans="1:8" x14ac:dyDescent="0.3">
      <c r="B7" s="289"/>
      <c r="C7" s="289"/>
      <c r="D7" s="289" t="s">
        <v>79</v>
      </c>
      <c r="E7" s="289" t="s">
        <v>81</v>
      </c>
      <c r="F7" s="289" t="s">
        <v>83</v>
      </c>
      <c r="G7" s="289" t="s">
        <v>85</v>
      </c>
      <c r="H7" s="289" t="s">
        <v>85</v>
      </c>
    </row>
    <row r="8" spans="1:8" ht="15" thickBot="1" x14ac:dyDescent="0.35">
      <c r="B8" s="290" t="s">
        <v>77</v>
      </c>
      <c r="C8" s="290" t="s">
        <v>78</v>
      </c>
      <c r="D8" s="290" t="s">
        <v>80</v>
      </c>
      <c r="E8" s="290" t="s">
        <v>82</v>
      </c>
      <c r="F8" s="290" t="s">
        <v>84</v>
      </c>
      <c r="G8" s="290" t="s">
        <v>86</v>
      </c>
      <c r="H8" s="290" t="s">
        <v>87</v>
      </c>
    </row>
    <row r="9" spans="1:8" x14ac:dyDescent="0.3">
      <c r="B9" s="287" t="s">
        <v>93</v>
      </c>
      <c r="C9" s="287" t="s">
        <v>27</v>
      </c>
      <c r="D9" s="287">
        <v>0</v>
      </c>
      <c r="E9" s="287">
        <v>0</v>
      </c>
      <c r="F9" s="287">
        <v>15</v>
      </c>
      <c r="G9" s="287">
        <v>0</v>
      </c>
      <c r="H9" s="287">
        <v>1E+30</v>
      </c>
    </row>
    <row r="10" spans="1:8" x14ac:dyDescent="0.3">
      <c r="B10" s="287" t="s">
        <v>94</v>
      </c>
      <c r="C10" s="287" t="s">
        <v>28</v>
      </c>
      <c r="D10" s="287">
        <v>4.5</v>
      </c>
      <c r="E10" s="287">
        <v>0</v>
      </c>
      <c r="F10" s="287">
        <v>30</v>
      </c>
      <c r="G10" s="287">
        <v>10</v>
      </c>
      <c r="H10" s="287">
        <v>0</v>
      </c>
    </row>
    <row r="11" spans="1:8" x14ac:dyDescent="0.3">
      <c r="B11" s="287" t="s">
        <v>95</v>
      </c>
      <c r="C11" s="287" t="s">
        <v>29</v>
      </c>
      <c r="D11" s="287">
        <v>6</v>
      </c>
      <c r="E11" s="287">
        <v>5</v>
      </c>
      <c r="F11" s="287">
        <v>20</v>
      </c>
      <c r="G11" s="287">
        <v>1E+30</v>
      </c>
      <c r="H11" s="287">
        <v>5</v>
      </c>
    </row>
    <row r="12" spans="1:8" ht="15" thickBot="1" x14ac:dyDescent="0.35">
      <c r="B12" s="288" t="s">
        <v>96</v>
      </c>
      <c r="C12" s="288" t="s">
        <v>30</v>
      </c>
      <c r="D12" s="288">
        <v>5</v>
      </c>
      <c r="E12" s="288">
        <v>10</v>
      </c>
      <c r="F12" s="288">
        <v>25</v>
      </c>
      <c r="G12" s="288">
        <v>1E+30</v>
      </c>
      <c r="H12" s="288">
        <v>10</v>
      </c>
    </row>
    <row r="14" spans="1:8" ht="15" thickBot="1" x14ac:dyDescent="0.35">
      <c r="A14" t="s">
        <v>88</v>
      </c>
    </row>
    <row r="15" spans="1:8" x14ac:dyDescent="0.3">
      <c r="B15" s="289"/>
      <c r="C15" s="289"/>
      <c r="D15" s="289" t="s">
        <v>79</v>
      </c>
      <c r="E15" s="289" t="s">
        <v>89</v>
      </c>
      <c r="F15" s="289" t="s">
        <v>91</v>
      </c>
      <c r="G15" s="289" t="s">
        <v>85</v>
      </c>
      <c r="H15" s="289" t="s">
        <v>85</v>
      </c>
    </row>
    <row r="16" spans="1:8" ht="15" thickBot="1" x14ac:dyDescent="0.35">
      <c r="B16" s="290" t="s">
        <v>77</v>
      </c>
      <c r="C16" s="290" t="s">
        <v>78</v>
      </c>
      <c r="D16" s="290" t="s">
        <v>80</v>
      </c>
      <c r="E16" s="290" t="s">
        <v>90</v>
      </c>
      <c r="F16" s="290" t="s">
        <v>92</v>
      </c>
      <c r="G16" s="290" t="s">
        <v>86</v>
      </c>
      <c r="H16" s="290" t="s">
        <v>87</v>
      </c>
    </row>
    <row r="17" spans="2:8" x14ac:dyDescent="0.3">
      <c r="B17" s="287" t="s">
        <v>97</v>
      </c>
      <c r="C17" s="287" t="s">
        <v>98</v>
      </c>
      <c r="D17" s="287">
        <v>30</v>
      </c>
      <c r="E17" s="287">
        <v>0</v>
      </c>
      <c r="F17" s="287">
        <v>40</v>
      </c>
      <c r="G17" s="287">
        <v>1E+30</v>
      </c>
      <c r="H17" s="287">
        <v>10</v>
      </c>
    </row>
    <row r="18" spans="2:8" x14ac:dyDescent="0.3">
      <c r="B18" s="287" t="s">
        <v>99</v>
      </c>
      <c r="C18" s="287" t="s">
        <v>100</v>
      </c>
      <c r="D18" s="287">
        <v>27.5</v>
      </c>
      <c r="E18" s="287">
        <v>0</v>
      </c>
      <c r="F18" s="287">
        <v>40</v>
      </c>
      <c r="G18" s="287">
        <v>1E+30</v>
      </c>
      <c r="H18" s="287">
        <v>12.5</v>
      </c>
    </row>
    <row r="19" spans="2:8" x14ac:dyDescent="0.3">
      <c r="B19" s="287" t="s">
        <v>101</v>
      </c>
      <c r="C19" s="287" t="s">
        <v>102</v>
      </c>
      <c r="D19" s="287">
        <v>40</v>
      </c>
      <c r="E19" s="287">
        <v>7.5</v>
      </c>
      <c r="F19" s="287">
        <v>40</v>
      </c>
      <c r="G19" s="287">
        <v>6</v>
      </c>
      <c r="H19" s="287">
        <v>18</v>
      </c>
    </row>
    <row r="20" spans="2:8" x14ac:dyDescent="0.3">
      <c r="B20" s="287" t="s">
        <v>103</v>
      </c>
      <c r="C20" s="287" t="s">
        <v>104</v>
      </c>
      <c r="D20" s="287">
        <v>35.5</v>
      </c>
      <c r="E20" s="287">
        <v>0</v>
      </c>
      <c r="F20" s="287">
        <v>40</v>
      </c>
      <c r="G20" s="287">
        <v>1E+30</v>
      </c>
      <c r="H20" s="287">
        <v>4.5</v>
      </c>
    </row>
    <row r="21" spans="2:8" ht="15" thickBot="1" x14ac:dyDescent="0.35">
      <c r="B21" s="288" t="s">
        <v>105</v>
      </c>
      <c r="C21" s="288" t="s">
        <v>106</v>
      </c>
      <c r="D21" s="288">
        <v>24.5</v>
      </c>
      <c r="E21" s="288">
        <v>0</v>
      </c>
      <c r="F21" s="288">
        <v>40</v>
      </c>
      <c r="G21" s="288">
        <v>1E+30</v>
      </c>
      <c r="H21" s="288">
        <v>15.5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9C523A-15F1-4205-A3F5-64EF77F373DC}">
  <dimension ref="B3:K27"/>
  <sheetViews>
    <sheetView topLeftCell="A12" zoomScaleNormal="100" workbookViewId="0">
      <selection activeCell="P16" sqref="P16"/>
    </sheetView>
  </sheetViews>
  <sheetFormatPr defaultColWidth="8.77734375" defaultRowHeight="14.4" x14ac:dyDescent="0.3"/>
  <cols>
    <col min="1" max="1" width="8.77734375" style="50"/>
    <col min="2" max="2" width="9.44140625" style="50" bestFit="1" customWidth="1"/>
    <col min="3" max="3" width="13.77734375" style="50" customWidth="1"/>
    <col min="4" max="5" width="8.77734375" style="50"/>
    <col min="6" max="6" width="10" style="50" customWidth="1"/>
    <col min="7" max="7" width="9.6640625" style="50" bestFit="1" customWidth="1"/>
    <col min="8" max="16384" width="8.77734375" style="50"/>
  </cols>
  <sheetData>
    <row r="3" spans="2:11" ht="33" customHeight="1" x14ac:dyDescent="0.3">
      <c r="B3"/>
      <c r="C3" s="29"/>
      <c r="D3" s="26" t="s">
        <v>27</v>
      </c>
      <c r="E3" s="27" t="s">
        <v>28</v>
      </c>
      <c r="F3" s="27" t="s">
        <v>29</v>
      </c>
      <c r="G3" s="28" t="s">
        <v>30</v>
      </c>
    </row>
    <row r="4" spans="2:11" ht="33" customHeight="1" x14ac:dyDescent="0.3">
      <c r="B4"/>
      <c r="C4" s="30" t="s">
        <v>10</v>
      </c>
      <c r="D4" s="22">
        <v>15</v>
      </c>
      <c r="E4" s="23">
        <v>30</v>
      </c>
      <c r="F4" s="24">
        <v>20</v>
      </c>
      <c r="G4" s="25">
        <v>25</v>
      </c>
    </row>
    <row r="5" spans="2:11" ht="33" customHeight="1" thickBot="1" x14ac:dyDescent="0.35">
      <c r="B5" s="309" t="s">
        <v>12</v>
      </c>
      <c r="C5" s="31" t="s">
        <v>22</v>
      </c>
      <c r="D5" s="19">
        <v>1</v>
      </c>
      <c r="E5" s="12">
        <v>2</v>
      </c>
      <c r="F5" s="13">
        <v>1</v>
      </c>
      <c r="G5" s="14">
        <v>3</v>
      </c>
    </row>
    <row r="6" spans="2:11" ht="33" customHeight="1" thickBot="1" x14ac:dyDescent="0.35">
      <c r="B6" s="310"/>
      <c r="C6" s="32" t="s">
        <v>23</v>
      </c>
      <c r="D6" s="20">
        <v>2</v>
      </c>
      <c r="E6" s="1">
        <v>1</v>
      </c>
      <c r="F6" s="2">
        <v>3</v>
      </c>
      <c r="G6" s="15">
        <v>1</v>
      </c>
    </row>
    <row r="7" spans="2:11" ht="33" customHeight="1" thickBot="1" x14ac:dyDescent="0.35">
      <c r="B7" s="310"/>
      <c r="C7" s="32" t="s">
        <v>24</v>
      </c>
      <c r="D7" s="20">
        <v>2</v>
      </c>
      <c r="E7" s="1">
        <v>4</v>
      </c>
      <c r="F7" s="2">
        <v>2</v>
      </c>
      <c r="G7" s="15">
        <v>2</v>
      </c>
    </row>
    <row r="8" spans="2:11" ht="33" customHeight="1" thickBot="1" x14ac:dyDescent="0.35">
      <c r="B8" s="310"/>
      <c r="C8" s="32" t="s">
        <v>25</v>
      </c>
      <c r="D8" s="20">
        <v>2</v>
      </c>
      <c r="E8" s="1">
        <v>3</v>
      </c>
      <c r="F8" s="2">
        <v>2</v>
      </c>
      <c r="G8" s="15">
        <v>2</v>
      </c>
    </row>
    <row r="9" spans="2:11" ht="33" customHeight="1" x14ac:dyDescent="0.3">
      <c r="B9" s="311"/>
      <c r="C9" s="30" t="s">
        <v>26</v>
      </c>
      <c r="D9" s="21">
        <v>1</v>
      </c>
      <c r="E9" s="16">
        <v>3</v>
      </c>
      <c r="F9" s="17">
        <v>1</v>
      </c>
      <c r="G9" s="18">
        <v>1</v>
      </c>
    </row>
    <row r="10" spans="2:11" ht="33" customHeight="1" x14ac:dyDescent="0.3">
      <c r="B10"/>
      <c r="C10" s="30" t="s">
        <v>0</v>
      </c>
      <c r="D10" s="22">
        <v>4</v>
      </c>
      <c r="E10" s="23">
        <v>7</v>
      </c>
      <c r="F10" s="24">
        <v>6</v>
      </c>
      <c r="G10" s="25">
        <v>5</v>
      </c>
    </row>
    <row r="11" spans="2:11" ht="33" customHeight="1" thickBot="1" x14ac:dyDescent="0.35">
      <c r="C11" s="157"/>
      <c r="D11" s="217"/>
      <c r="E11" s="217"/>
      <c r="F11" s="217"/>
      <c r="G11" s="217"/>
    </row>
    <row r="12" spans="2:11" ht="21" customHeight="1" thickBot="1" x14ac:dyDescent="0.35">
      <c r="C12" s="157"/>
      <c r="D12" s="217"/>
      <c r="E12" s="217"/>
      <c r="F12" s="217"/>
      <c r="G12" s="272" t="s">
        <v>71</v>
      </c>
      <c r="H12" s="273">
        <v>40</v>
      </c>
    </row>
    <row r="13" spans="2:11" ht="33" customHeight="1" thickBot="1" x14ac:dyDescent="0.35">
      <c r="D13" s="218" t="s">
        <v>27</v>
      </c>
      <c r="E13" s="219" t="s">
        <v>28</v>
      </c>
      <c r="F13" s="219" t="s">
        <v>29</v>
      </c>
      <c r="G13" s="220" t="s">
        <v>30</v>
      </c>
      <c r="H13" s="221" t="s">
        <v>40</v>
      </c>
    </row>
    <row r="14" spans="2:11" ht="19.95" customHeight="1" x14ac:dyDescent="0.3">
      <c r="B14" s="304" t="s">
        <v>14</v>
      </c>
      <c r="C14" s="206" t="s">
        <v>13</v>
      </c>
      <c r="D14" s="205">
        <f t="shared" ref="D14:G18" si="0">D5*D$10</f>
        <v>4</v>
      </c>
      <c r="E14" s="206">
        <f t="shared" si="0"/>
        <v>14</v>
      </c>
      <c r="F14" s="207">
        <f t="shared" si="0"/>
        <v>6</v>
      </c>
      <c r="G14" s="222">
        <f t="shared" si="0"/>
        <v>15</v>
      </c>
      <c r="H14" s="279">
        <f>SUM(D14:G14)</f>
        <v>39</v>
      </c>
      <c r="I14" s="205" t="s">
        <v>1</v>
      </c>
      <c r="J14" s="278">
        <f>$H$12</f>
        <v>40</v>
      </c>
    </row>
    <row r="15" spans="2:11" ht="19.95" customHeight="1" x14ac:dyDescent="0.3">
      <c r="B15" s="305"/>
      <c r="C15" s="210" t="s">
        <v>15</v>
      </c>
      <c r="D15" s="209">
        <f t="shared" si="0"/>
        <v>8</v>
      </c>
      <c r="E15" s="210">
        <f t="shared" si="0"/>
        <v>7</v>
      </c>
      <c r="F15" s="211">
        <f t="shared" si="0"/>
        <v>18</v>
      </c>
      <c r="G15" s="224">
        <f t="shared" si="0"/>
        <v>5</v>
      </c>
      <c r="H15" s="236">
        <f>SUM(D15:G15)</f>
        <v>38</v>
      </c>
      <c r="I15" s="209" t="s">
        <v>1</v>
      </c>
      <c r="J15" s="212">
        <f t="shared" ref="J15:J18" si="1">$H$12</f>
        <v>40</v>
      </c>
    </row>
    <row r="16" spans="2:11" ht="19.95" customHeight="1" x14ac:dyDescent="0.3">
      <c r="B16" s="305"/>
      <c r="C16" s="132" t="s">
        <v>16</v>
      </c>
      <c r="D16" s="133">
        <f t="shared" si="0"/>
        <v>8</v>
      </c>
      <c r="E16" s="132">
        <f t="shared" si="0"/>
        <v>28</v>
      </c>
      <c r="F16" s="132">
        <f t="shared" si="0"/>
        <v>12</v>
      </c>
      <c r="G16" s="137">
        <f t="shared" si="0"/>
        <v>10</v>
      </c>
      <c r="H16" s="280">
        <f>SUM(D16:G16)</f>
        <v>58</v>
      </c>
      <c r="I16" s="209" t="s">
        <v>1</v>
      </c>
      <c r="J16" s="212">
        <f t="shared" si="1"/>
        <v>40</v>
      </c>
      <c r="K16" s="50" t="s">
        <v>9</v>
      </c>
    </row>
    <row r="17" spans="2:10" ht="19.95" customHeight="1" x14ac:dyDescent="0.3">
      <c r="B17" s="305"/>
      <c r="C17" s="210" t="s">
        <v>17</v>
      </c>
      <c r="D17" s="209">
        <f t="shared" si="0"/>
        <v>8</v>
      </c>
      <c r="E17" s="210">
        <f t="shared" si="0"/>
        <v>21</v>
      </c>
      <c r="F17" s="211">
        <f t="shared" si="0"/>
        <v>12</v>
      </c>
      <c r="G17" s="224">
        <f t="shared" si="0"/>
        <v>10</v>
      </c>
      <c r="H17" s="236">
        <f>SUM(D17:G17)</f>
        <v>51</v>
      </c>
      <c r="I17" s="209" t="s">
        <v>1</v>
      </c>
      <c r="J17" s="212">
        <f t="shared" si="1"/>
        <v>40</v>
      </c>
    </row>
    <row r="18" spans="2:10" ht="19.95" customHeight="1" thickBot="1" x14ac:dyDescent="0.35">
      <c r="B18" s="306"/>
      <c r="C18" s="176" t="s">
        <v>18</v>
      </c>
      <c r="D18" s="175">
        <f t="shared" si="0"/>
        <v>4</v>
      </c>
      <c r="E18" s="176">
        <f t="shared" si="0"/>
        <v>21</v>
      </c>
      <c r="F18" s="214">
        <f t="shared" si="0"/>
        <v>6</v>
      </c>
      <c r="G18" s="226">
        <f t="shared" si="0"/>
        <v>5</v>
      </c>
      <c r="H18" s="237">
        <f>SUM(D18:G18)</f>
        <v>36</v>
      </c>
      <c r="I18" s="175" t="s">
        <v>1</v>
      </c>
      <c r="J18" s="177">
        <f t="shared" si="1"/>
        <v>40</v>
      </c>
    </row>
    <row r="20" spans="2:10" ht="15" thickBot="1" x14ac:dyDescent="0.35"/>
    <row r="21" spans="2:10" ht="15" thickBot="1" x14ac:dyDescent="0.35">
      <c r="D21" s="172" t="s">
        <v>27</v>
      </c>
      <c r="E21" s="173" t="s">
        <v>28</v>
      </c>
      <c r="F21" s="173" t="s">
        <v>29</v>
      </c>
      <c r="G21" s="174" t="s">
        <v>30</v>
      </c>
    </row>
    <row r="22" spans="2:10" ht="33.450000000000003" customHeight="1" thickBot="1" x14ac:dyDescent="0.35">
      <c r="B22" s="307" t="s">
        <v>42</v>
      </c>
      <c r="C22" s="308"/>
      <c r="D22" s="209">
        <f>D4/D7</f>
        <v>7.5</v>
      </c>
      <c r="E22" s="210">
        <f>E4/E7</f>
        <v>7.5</v>
      </c>
      <c r="F22" s="235">
        <f>F4/F7</f>
        <v>10</v>
      </c>
      <c r="G22" s="234">
        <f>G4/G7</f>
        <v>12.5</v>
      </c>
    </row>
    <row r="23" spans="2:10" ht="33.450000000000003" customHeight="1" thickBot="1" x14ac:dyDescent="0.35">
      <c r="B23" s="307" t="s">
        <v>38</v>
      </c>
      <c r="C23" s="308"/>
      <c r="D23" s="134">
        <v>1</v>
      </c>
      <c r="E23" s="135">
        <v>4</v>
      </c>
      <c r="F23" s="135">
        <f>F10</f>
        <v>6</v>
      </c>
      <c r="G23" s="136">
        <f>G10</f>
        <v>5</v>
      </c>
      <c r="H23" s="174" t="s">
        <v>40</v>
      </c>
    </row>
    <row r="24" spans="2:10" ht="33.450000000000003" customHeight="1" thickBot="1" x14ac:dyDescent="0.35">
      <c r="B24" s="307" t="s">
        <v>41</v>
      </c>
      <c r="C24" s="308"/>
      <c r="D24" s="178">
        <f>D23*D7</f>
        <v>2</v>
      </c>
      <c r="E24" s="179">
        <f>E23*E7</f>
        <v>16</v>
      </c>
      <c r="F24" s="179">
        <f>F23*F7</f>
        <v>12</v>
      </c>
      <c r="G24" s="180">
        <f>G23*G7</f>
        <v>10</v>
      </c>
      <c r="H24" s="177">
        <f>SUM(D24:G24)</f>
        <v>40</v>
      </c>
    </row>
    <row r="25" spans="2:10" ht="33.450000000000003" customHeight="1" x14ac:dyDescent="0.3">
      <c r="B25" s="228"/>
      <c r="C25" s="228"/>
      <c r="D25" s="210"/>
      <c r="E25" s="210"/>
      <c r="F25" s="210"/>
      <c r="G25" s="210"/>
      <c r="H25" s="210"/>
    </row>
    <row r="26" spans="2:10" ht="15" thickBot="1" x14ac:dyDescent="0.35"/>
    <row r="27" spans="2:10" ht="25.05" customHeight="1" thickBot="1" x14ac:dyDescent="0.35">
      <c r="C27" s="229" t="s">
        <v>50</v>
      </c>
      <c r="D27" s="230">
        <f>SUMPRODUCT(D23:G23,D4:G4)</f>
        <v>380</v>
      </c>
    </row>
  </sheetData>
  <mergeCells count="5">
    <mergeCell ref="B14:B18"/>
    <mergeCell ref="B22:C22"/>
    <mergeCell ref="B24:C24"/>
    <mergeCell ref="B23:C23"/>
    <mergeCell ref="B5:B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97BD2-5412-4E20-9B38-2DF5AF3CAD89}">
  <dimension ref="B1:XEU1048558"/>
  <sheetViews>
    <sheetView zoomScale="50" zoomScaleNormal="50" workbookViewId="0">
      <selection activeCell="V26" sqref="V26"/>
    </sheetView>
  </sheetViews>
  <sheetFormatPr defaultColWidth="8.77734375" defaultRowHeight="21" x14ac:dyDescent="0.4"/>
  <cols>
    <col min="1" max="16384" width="8.77734375" style="55"/>
  </cols>
  <sheetData>
    <row r="1" spans="2:42" s="68" customFormat="1" ht="25.8" x14ac:dyDescent="0.5"/>
    <row r="2" spans="2:42" s="68" customFormat="1" ht="26.4" thickBot="1" x14ac:dyDescent="0.55000000000000004">
      <c r="B2" s="69" t="s">
        <v>57</v>
      </c>
    </row>
    <row r="3" spans="2:42" s="70" customFormat="1" ht="22.95" customHeight="1" thickBot="1" x14ac:dyDescent="0.55000000000000004">
      <c r="C3" s="129">
        <v>1</v>
      </c>
      <c r="D3" s="129">
        <v>2</v>
      </c>
      <c r="E3" s="129">
        <v>3</v>
      </c>
      <c r="F3" s="129">
        <v>4</v>
      </c>
      <c r="G3" s="129">
        <v>5</v>
      </c>
      <c r="H3" s="129">
        <v>6</v>
      </c>
      <c r="I3" s="129">
        <v>7</v>
      </c>
      <c r="J3" s="129">
        <v>8</v>
      </c>
      <c r="K3" s="129">
        <v>9</v>
      </c>
      <c r="L3" s="129">
        <v>10</v>
      </c>
      <c r="M3" s="129">
        <v>11</v>
      </c>
      <c r="N3" s="129">
        <v>12</v>
      </c>
      <c r="O3" s="129">
        <v>13</v>
      </c>
      <c r="P3" s="129">
        <v>14</v>
      </c>
      <c r="Q3" s="129">
        <v>15</v>
      </c>
      <c r="R3" s="129">
        <v>16</v>
      </c>
      <c r="S3" s="129">
        <v>17</v>
      </c>
      <c r="T3" s="129">
        <v>18</v>
      </c>
      <c r="U3" s="129">
        <v>19</v>
      </c>
      <c r="V3" s="129">
        <v>20</v>
      </c>
      <c r="W3" s="129">
        <v>21</v>
      </c>
      <c r="X3" s="129">
        <v>22</v>
      </c>
      <c r="Y3" s="129">
        <v>23</v>
      </c>
      <c r="Z3" s="129">
        <v>24</v>
      </c>
      <c r="AA3" s="129">
        <v>25</v>
      </c>
      <c r="AB3" s="129">
        <v>26</v>
      </c>
      <c r="AC3" s="129">
        <v>27</v>
      </c>
      <c r="AD3" s="129">
        <v>28</v>
      </c>
      <c r="AE3" s="129">
        <v>29</v>
      </c>
      <c r="AF3" s="129">
        <v>30</v>
      </c>
      <c r="AG3" s="129">
        <v>31</v>
      </c>
      <c r="AH3" s="129">
        <v>32</v>
      </c>
      <c r="AI3" s="129">
        <v>33</v>
      </c>
      <c r="AJ3" s="129">
        <v>34</v>
      </c>
      <c r="AK3" s="129">
        <v>35</v>
      </c>
      <c r="AL3" s="129">
        <v>36</v>
      </c>
      <c r="AM3" s="129">
        <v>37</v>
      </c>
      <c r="AN3" s="129">
        <v>38</v>
      </c>
      <c r="AO3" s="129">
        <v>39</v>
      </c>
      <c r="AP3" s="129">
        <v>40</v>
      </c>
    </row>
    <row r="4" spans="2:42" s="68" customFormat="1" ht="22.95" customHeight="1" thickBot="1" x14ac:dyDescent="0.55000000000000004">
      <c r="B4" s="71" t="s">
        <v>6</v>
      </c>
      <c r="C4" s="72"/>
      <c r="D4" s="73"/>
      <c r="E4" s="74"/>
      <c r="F4" s="75"/>
      <c r="G4" s="76"/>
      <c r="H4" s="73"/>
      <c r="I4" s="74"/>
      <c r="J4" s="75"/>
      <c r="K4" s="76"/>
      <c r="L4" s="73"/>
      <c r="M4" s="74"/>
      <c r="N4" s="75"/>
      <c r="O4" s="77"/>
      <c r="P4" s="78"/>
      <c r="Q4" s="79"/>
      <c r="R4" s="80"/>
      <c r="S4" s="77"/>
      <c r="T4" s="73"/>
      <c r="U4" s="74"/>
      <c r="V4" s="75"/>
      <c r="W4" s="76"/>
      <c r="X4" s="76"/>
      <c r="Y4" s="81"/>
      <c r="Z4" s="82"/>
      <c r="AA4" s="81"/>
      <c r="AB4" s="82"/>
      <c r="AC4" s="81"/>
      <c r="AD4" s="82"/>
      <c r="AE4" s="83"/>
      <c r="AF4" s="84"/>
      <c r="AP4" s="85"/>
    </row>
    <row r="5" spans="2:42" s="68" customFormat="1" ht="22.95" customHeight="1" thickBot="1" x14ac:dyDescent="0.55000000000000004">
      <c r="B5" s="71" t="s">
        <v>7</v>
      </c>
      <c r="C5" s="87"/>
      <c r="D5" s="88"/>
      <c r="E5" s="89"/>
      <c r="F5" s="86"/>
      <c r="G5" s="90"/>
      <c r="H5" s="91"/>
      <c r="I5" s="92"/>
      <c r="J5" s="93"/>
      <c r="K5" s="90"/>
      <c r="L5" s="92"/>
      <c r="M5" s="92"/>
      <c r="N5" s="93"/>
      <c r="O5" s="90"/>
      <c r="P5" s="91"/>
      <c r="Q5" s="92"/>
      <c r="R5" s="93"/>
      <c r="S5" s="73"/>
      <c r="T5" s="91"/>
      <c r="U5" s="92"/>
      <c r="V5" s="93"/>
      <c r="W5" s="94"/>
      <c r="X5" s="91"/>
      <c r="Y5" s="92"/>
      <c r="Z5" s="93"/>
      <c r="AA5" s="95"/>
      <c r="AB5" s="96"/>
      <c r="AC5" s="97"/>
      <c r="AD5" s="98"/>
      <c r="AE5" s="98"/>
      <c r="AF5" s="98"/>
      <c r="AG5" s="99"/>
      <c r="AP5" s="85"/>
    </row>
    <row r="6" spans="2:42" s="68" customFormat="1" ht="22.95" customHeight="1" thickBot="1" x14ac:dyDescent="0.55000000000000004">
      <c r="B6" s="71" t="s">
        <v>4</v>
      </c>
      <c r="C6" s="100"/>
      <c r="D6" s="101"/>
      <c r="E6" s="101"/>
      <c r="F6" s="88"/>
      <c r="G6" s="89"/>
      <c r="H6" s="73"/>
      <c r="I6" s="75"/>
      <c r="J6" s="102"/>
      <c r="K6" s="91"/>
      <c r="L6" s="93"/>
      <c r="M6" s="73"/>
      <c r="N6" s="75"/>
      <c r="O6" s="91"/>
      <c r="P6" s="93"/>
      <c r="Q6" s="73"/>
      <c r="R6" s="75"/>
      <c r="S6" s="91"/>
      <c r="T6" s="93"/>
      <c r="U6" s="74"/>
      <c r="V6" s="74"/>
      <c r="W6" s="91"/>
      <c r="X6" s="93"/>
      <c r="Y6" s="74"/>
      <c r="Z6" s="74"/>
      <c r="AA6" s="103"/>
      <c r="AB6" s="104"/>
      <c r="AC6" s="86"/>
      <c r="AD6" s="91"/>
      <c r="AE6" s="93"/>
      <c r="AF6" s="83"/>
      <c r="AG6" s="105"/>
      <c r="AH6" s="105"/>
      <c r="AI6" s="84"/>
      <c r="AJ6" s="83"/>
      <c r="AK6" s="105"/>
      <c r="AL6" s="105"/>
      <c r="AM6" s="84"/>
      <c r="AN6" s="83"/>
      <c r="AO6" s="105"/>
      <c r="AP6" s="84"/>
    </row>
    <row r="7" spans="2:42" s="68" customFormat="1" ht="22.95" customHeight="1" thickBot="1" x14ac:dyDescent="0.55000000000000004">
      <c r="B7" s="71" t="s">
        <v>5</v>
      </c>
      <c r="C7" s="100"/>
      <c r="D7" s="101"/>
      <c r="E7" s="101"/>
      <c r="F7" s="102"/>
      <c r="G7" s="101"/>
      <c r="H7" s="88"/>
      <c r="I7" s="89"/>
      <c r="J7" s="73"/>
      <c r="K7" s="75"/>
      <c r="L7" s="102"/>
      <c r="M7" s="91"/>
      <c r="N7" s="93"/>
      <c r="O7" s="73"/>
      <c r="P7" s="75"/>
      <c r="Q7" s="91"/>
      <c r="R7" s="93"/>
      <c r="S7" s="73"/>
      <c r="T7" s="75"/>
      <c r="U7" s="91"/>
      <c r="V7" s="93"/>
      <c r="W7" s="73"/>
      <c r="X7" s="75"/>
      <c r="Y7" s="91"/>
      <c r="Z7" s="93"/>
      <c r="AA7" s="74"/>
      <c r="AB7" s="74"/>
      <c r="AC7" s="91"/>
      <c r="AD7" s="93"/>
      <c r="AE7" s="91"/>
      <c r="AF7" s="93"/>
      <c r="AJ7" s="83"/>
      <c r="AK7" s="105"/>
      <c r="AL7" s="84"/>
      <c r="AM7" s="102"/>
      <c r="AN7" s="83"/>
      <c r="AO7" s="105"/>
      <c r="AP7" s="84"/>
    </row>
    <row r="8" spans="2:42" s="68" customFormat="1" ht="22.95" customHeight="1" thickBot="1" x14ac:dyDescent="0.55000000000000004">
      <c r="B8" s="71" t="s">
        <v>8</v>
      </c>
      <c r="C8" s="106"/>
      <c r="D8" s="107"/>
      <c r="E8" s="107"/>
      <c r="F8" s="108"/>
      <c r="G8" s="107"/>
      <c r="H8" s="107"/>
      <c r="I8" s="107"/>
      <c r="J8" s="72"/>
      <c r="K8" s="109"/>
      <c r="L8" s="90"/>
      <c r="M8" s="107"/>
      <c r="N8" s="107"/>
      <c r="O8" s="76"/>
      <c r="P8" s="108"/>
      <c r="Q8" s="90"/>
      <c r="R8" s="108"/>
      <c r="S8" s="76"/>
      <c r="T8" s="108"/>
      <c r="U8" s="90"/>
      <c r="V8" s="108"/>
      <c r="W8" s="76"/>
      <c r="X8" s="108"/>
      <c r="Y8" s="90"/>
      <c r="Z8" s="108"/>
      <c r="AA8" s="76"/>
      <c r="AB8" s="108"/>
      <c r="AC8" s="90"/>
      <c r="AD8" s="108"/>
      <c r="AE8" s="76"/>
      <c r="AF8" s="108"/>
      <c r="AG8" s="76"/>
      <c r="AH8" s="101"/>
      <c r="AI8" s="101"/>
      <c r="AJ8" s="107"/>
      <c r="AK8" s="107"/>
      <c r="AL8" s="110"/>
      <c r="AM8" s="83"/>
      <c r="AN8" s="105"/>
      <c r="AO8" s="84"/>
      <c r="AP8" s="111"/>
    </row>
    <row r="9" spans="2:42" s="68" customFormat="1" ht="22.95" customHeight="1" thickBot="1" x14ac:dyDescent="0.55000000000000004">
      <c r="I9" s="112"/>
    </row>
    <row r="10" spans="2:42" s="70" customFormat="1" ht="22.95" customHeight="1" thickBot="1" x14ac:dyDescent="0.55000000000000004">
      <c r="C10" s="129">
        <v>41</v>
      </c>
      <c r="D10" s="129">
        <v>42</v>
      </c>
      <c r="E10" s="129">
        <v>43</v>
      </c>
      <c r="F10" s="129">
        <v>44</v>
      </c>
      <c r="G10" s="129">
        <v>45</v>
      </c>
      <c r="H10" s="129">
        <v>46</v>
      </c>
      <c r="I10" s="129">
        <v>47</v>
      </c>
      <c r="J10" s="129">
        <v>48</v>
      </c>
      <c r="K10" s="129">
        <v>49</v>
      </c>
      <c r="L10" s="129">
        <v>50</v>
      </c>
      <c r="M10" s="129">
        <v>51</v>
      </c>
      <c r="N10" s="129">
        <v>52</v>
      </c>
      <c r="O10" s="129">
        <v>53</v>
      </c>
      <c r="P10" s="129">
        <v>54</v>
      </c>
      <c r="Q10" s="129">
        <v>55</v>
      </c>
      <c r="R10" s="129">
        <v>56</v>
      </c>
      <c r="S10" s="129">
        <v>57</v>
      </c>
      <c r="T10" s="129">
        <v>58</v>
      </c>
      <c r="U10" s="129">
        <v>59</v>
      </c>
      <c r="V10" s="129">
        <v>60</v>
      </c>
      <c r="W10" s="129">
        <v>61</v>
      </c>
      <c r="X10" s="129">
        <v>62</v>
      </c>
      <c r="Y10" s="129">
        <v>63</v>
      </c>
      <c r="Z10" s="129">
        <v>64</v>
      </c>
      <c r="AA10" s="129">
        <v>65</v>
      </c>
      <c r="AB10" s="129">
        <v>66</v>
      </c>
      <c r="AC10" s="129">
        <v>67</v>
      </c>
      <c r="AD10" s="129">
        <v>68</v>
      </c>
      <c r="AE10" s="129">
        <v>69</v>
      </c>
      <c r="AF10" s="129">
        <v>70</v>
      </c>
      <c r="AG10" s="129">
        <v>71</v>
      </c>
      <c r="AH10" s="129">
        <v>72</v>
      </c>
      <c r="AI10" s="129">
        <v>73</v>
      </c>
      <c r="AJ10" s="129">
        <v>74</v>
      </c>
      <c r="AK10" s="129">
        <v>75</v>
      </c>
      <c r="AL10" s="129">
        <v>76</v>
      </c>
      <c r="AM10" s="129">
        <v>77</v>
      </c>
      <c r="AN10" s="129">
        <v>78</v>
      </c>
      <c r="AO10" s="129">
        <v>79</v>
      </c>
      <c r="AP10" s="129">
        <v>80</v>
      </c>
    </row>
    <row r="11" spans="2:42" s="68" customFormat="1" ht="22.95" customHeight="1" thickBot="1" x14ac:dyDescent="0.55000000000000004">
      <c r="B11" s="113" t="s">
        <v>6</v>
      </c>
      <c r="C11" s="114"/>
      <c r="D11" s="78"/>
      <c r="E11" s="79"/>
      <c r="F11" s="80"/>
      <c r="G11" s="77"/>
      <c r="H11" s="78"/>
      <c r="I11" s="79"/>
      <c r="J11" s="80"/>
      <c r="K11" s="77"/>
      <c r="L11" s="78"/>
      <c r="M11" s="79"/>
      <c r="N11" s="80"/>
      <c r="O11" s="77"/>
      <c r="P11" s="78"/>
      <c r="Q11" s="79"/>
      <c r="R11" s="80"/>
      <c r="S11" s="77"/>
      <c r="T11" s="78"/>
      <c r="U11" s="79"/>
      <c r="V11" s="80"/>
      <c r="W11" s="77"/>
      <c r="X11" s="115"/>
      <c r="Y11" s="81"/>
      <c r="Z11" s="82"/>
      <c r="AP11" s="85"/>
    </row>
    <row r="12" spans="2:42" s="68" customFormat="1" ht="22.95" customHeight="1" thickBot="1" x14ac:dyDescent="0.55000000000000004">
      <c r="B12" s="113" t="s">
        <v>7</v>
      </c>
      <c r="D12" s="88"/>
      <c r="E12" s="89"/>
      <c r="F12" s="86"/>
      <c r="G12" s="90"/>
      <c r="H12" s="91"/>
      <c r="I12" s="92"/>
      <c r="J12" s="92"/>
      <c r="K12" s="90"/>
      <c r="L12" s="92"/>
      <c r="M12" s="92"/>
      <c r="N12" s="93"/>
      <c r="O12" s="73"/>
      <c r="P12" s="92"/>
      <c r="Q12" s="92"/>
      <c r="R12" s="93"/>
      <c r="S12" s="73"/>
      <c r="T12" s="91"/>
      <c r="U12" s="92"/>
      <c r="V12" s="93"/>
      <c r="W12" s="94"/>
      <c r="X12" s="116"/>
      <c r="Y12" s="117"/>
      <c r="Z12" s="118"/>
      <c r="AA12" s="95"/>
      <c r="AB12" s="96"/>
      <c r="AC12" s="97"/>
      <c r="AD12" s="99"/>
      <c r="AP12" s="85"/>
    </row>
    <row r="13" spans="2:42" s="68" customFormat="1" ht="22.95" customHeight="1" thickBot="1" x14ac:dyDescent="0.55000000000000004">
      <c r="B13" s="113" t="s">
        <v>4</v>
      </c>
      <c r="C13" s="105"/>
      <c r="D13" s="83"/>
      <c r="E13" s="105"/>
      <c r="F13" s="105"/>
      <c r="G13" s="84"/>
      <c r="H13" s="88"/>
      <c r="I13" s="89"/>
      <c r="J13" s="73"/>
      <c r="K13" s="75"/>
      <c r="L13" s="91"/>
      <c r="M13" s="93"/>
      <c r="N13" s="73"/>
      <c r="O13" s="75"/>
      <c r="P13" s="91"/>
      <c r="Q13" s="93"/>
      <c r="R13" s="73"/>
      <c r="S13" s="75"/>
      <c r="T13" s="91"/>
      <c r="U13" s="93"/>
      <c r="V13" s="74"/>
      <c r="W13" s="74"/>
      <c r="X13" s="91"/>
      <c r="Y13" s="93"/>
      <c r="Z13" s="74"/>
      <c r="AA13" s="74"/>
      <c r="AB13" s="91"/>
      <c r="AC13" s="93"/>
      <c r="AD13" s="91"/>
      <c r="AE13" s="92"/>
      <c r="AF13" s="83"/>
      <c r="AG13" s="105"/>
      <c r="AH13" s="105"/>
      <c r="AI13" s="84"/>
      <c r="AP13" s="85"/>
    </row>
    <row r="14" spans="2:42" s="68" customFormat="1" ht="22.95" customHeight="1" thickBot="1" x14ac:dyDescent="0.55000000000000004">
      <c r="B14" s="113" t="s">
        <v>5</v>
      </c>
      <c r="C14" s="86"/>
      <c r="D14" s="83"/>
      <c r="E14" s="105"/>
      <c r="F14" s="84"/>
      <c r="G14" s="119"/>
      <c r="H14" s="83"/>
      <c r="I14" s="105"/>
      <c r="J14" s="84"/>
      <c r="K14" s="88"/>
      <c r="L14" s="89"/>
      <c r="M14" s="73"/>
      <c r="N14" s="75"/>
      <c r="O14" s="91"/>
      <c r="P14" s="93"/>
      <c r="Q14" s="73"/>
      <c r="R14" s="75"/>
      <c r="S14" s="91"/>
      <c r="T14" s="93"/>
      <c r="U14" s="73"/>
      <c r="V14" s="75"/>
      <c r="W14" s="91"/>
      <c r="X14" s="93"/>
      <c r="Y14" s="74"/>
      <c r="Z14" s="74"/>
      <c r="AA14" s="91"/>
      <c r="AB14" s="93"/>
      <c r="AC14" s="74"/>
      <c r="AD14" s="74"/>
      <c r="AE14" s="91"/>
      <c r="AF14" s="104"/>
      <c r="AG14" s="103"/>
      <c r="AH14" s="104"/>
      <c r="AI14" s="86"/>
      <c r="AJ14" s="83"/>
      <c r="AK14" s="105"/>
      <c r="AL14" s="120"/>
      <c r="AP14" s="85"/>
    </row>
    <row r="15" spans="2:42" s="68" customFormat="1" ht="22.95" customHeight="1" thickBot="1" x14ac:dyDescent="0.55000000000000004">
      <c r="B15" s="113" t="s">
        <v>8</v>
      </c>
      <c r="C15" s="105"/>
      <c r="D15" s="105"/>
      <c r="E15" s="84"/>
      <c r="F15" s="108"/>
      <c r="G15" s="83"/>
      <c r="H15" s="105"/>
      <c r="I15" s="84"/>
      <c r="J15" s="108"/>
      <c r="K15" s="83"/>
      <c r="L15" s="105"/>
      <c r="M15" s="84"/>
      <c r="N15" s="72"/>
      <c r="O15" s="90"/>
      <c r="P15" s="108"/>
      <c r="Q15" s="76"/>
      <c r="R15" s="108"/>
      <c r="S15" s="90"/>
      <c r="T15" s="108"/>
      <c r="U15" s="76"/>
      <c r="V15" s="108"/>
      <c r="W15" s="90"/>
      <c r="X15" s="108"/>
      <c r="Y15" s="76"/>
      <c r="Z15" s="108"/>
      <c r="AA15" s="90"/>
      <c r="AB15" s="108"/>
      <c r="AC15" s="76"/>
      <c r="AD15" s="108"/>
      <c r="AE15" s="90"/>
      <c r="AF15" s="108"/>
      <c r="AG15" s="76"/>
      <c r="AH15" s="108"/>
      <c r="AI15" s="76"/>
      <c r="AJ15" s="107"/>
      <c r="AK15" s="107"/>
      <c r="AL15" s="83"/>
      <c r="AM15" s="105"/>
      <c r="AN15" s="84"/>
      <c r="AO15" s="107"/>
      <c r="AP15" s="110"/>
    </row>
    <row r="16" spans="2:42" s="68" customFormat="1" ht="22.95" customHeight="1" x14ac:dyDescent="0.5"/>
    <row r="17" spans="2:42" s="68" customFormat="1" ht="22.95" customHeight="1" thickBot="1" x14ac:dyDescent="0.55000000000000004">
      <c r="B17" s="70" t="s">
        <v>58</v>
      </c>
    </row>
    <row r="18" spans="2:42" s="70" customFormat="1" ht="22.95" customHeight="1" thickBot="1" x14ac:dyDescent="0.55000000000000004">
      <c r="C18" s="129">
        <v>1</v>
      </c>
      <c r="D18" s="129">
        <v>2</v>
      </c>
      <c r="E18" s="129">
        <v>3</v>
      </c>
      <c r="F18" s="129">
        <v>4</v>
      </c>
      <c r="G18" s="129">
        <v>5</v>
      </c>
      <c r="H18" s="129">
        <v>6</v>
      </c>
      <c r="I18" s="129">
        <v>7</v>
      </c>
      <c r="J18" s="129">
        <v>8</v>
      </c>
      <c r="K18" s="129">
        <v>9</v>
      </c>
      <c r="L18" s="129">
        <v>10</v>
      </c>
      <c r="M18" s="129">
        <v>11</v>
      </c>
      <c r="N18" s="129">
        <v>12</v>
      </c>
      <c r="O18" s="129">
        <v>13</v>
      </c>
      <c r="P18" s="129">
        <v>14</v>
      </c>
      <c r="Q18" s="129">
        <v>15</v>
      </c>
      <c r="R18" s="129">
        <v>16</v>
      </c>
      <c r="S18" s="129">
        <v>17</v>
      </c>
      <c r="T18" s="129">
        <v>18</v>
      </c>
      <c r="U18" s="129">
        <v>19</v>
      </c>
      <c r="V18" s="129">
        <v>20</v>
      </c>
      <c r="W18" s="129">
        <v>21</v>
      </c>
      <c r="X18" s="129">
        <v>22</v>
      </c>
      <c r="Y18" s="129">
        <v>23</v>
      </c>
      <c r="Z18" s="129">
        <v>24</v>
      </c>
      <c r="AA18" s="129">
        <v>25</v>
      </c>
      <c r="AB18" s="129">
        <v>26</v>
      </c>
      <c r="AC18" s="129">
        <v>27</v>
      </c>
      <c r="AD18" s="129">
        <v>28</v>
      </c>
      <c r="AE18" s="129">
        <v>29</v>
      </c>
      <c r="AF18" s="129">
        <v>30</v>
      </c>
      <c r="AG18" s="129">
        <v>31</v>
      </c>
      <c r="AH18" s="129">
        <v>32</v>
      </c>
      <c r="AI18" s="129">
        <v>33</v>
      </c>
      <c r="AJ18" s="129">
        <v>34</v>
      </c>
      <c r="AK18" s="129">
        <v>35</v>
      </c>
      <c r="AL18" s="129">
        <v>36</v>
      </c>
      <c r="AM18" s="129">
        <v>37</v>
      </c>
      <c r="AN18" s="129">
        <v>38</v>
      </c>
      <c r="AO18" s="129">
        <v>39</v>
      </c>
      <c r="AP18" s="129">
        <v>40</v>
      </c>
    </row>
    <row r="19" spans="2:42" s="68" customFormat="1" ht="22.95" customHeight="1" thickBot="1" x14ac:dyDescent="0.55000000000000004">
      <c r="B19" s="71" t="s">
        <v>6</v>
      </c>
      <c r="C19" s="72"/>
      <c r="D19" s="73"/>
      <c r="E19" s="74"/>
      <c r="F19" s="75"/>
      <c r="G19" s="76"/>
      <c r="H19" s="73"/>
      <c r="I19" s="74"/>
      <c r="J19" s="75"/>
      <c r="K19" s="76"/>
      <c r="L19" s="73"/>
      <c r="M19" s="74"/>
      <c r="N19" s="75"/>
      <c r="O19" s="76"/>
      <c r="P19" s="73"/>
      <c r="Q19" s="74"/>
      <c r="R19" s="75"/>
      <c r="S19" s="76"/>
      <c r="T19" s="73"/>
      <c r="U19" s="74"/>
      <c r="V19" s="75"/>
      <c r="W19" s="76"/>
      <c r="X19" s="92"/>
      <c r="Y19" s="83"/>
      <c r="Z19" s="84"/>
      <c r="AA19" s="83"/>
      <c r="AB19" s="84"/>
      <c r="AC19" s="83"/>
      <c r="AD19" s="84"/>
      <c r="AE19" s="83"/>
      <c r="AF19" s="84"/>
      <c r="AG19" s="100"/>
      <c r="AH19" s="101"/>
      <c r="AI19" s="101"/>
      <c r="AJ19" s="101"/>
      <c r="AK19" s="101"/>
      <c r="AL19" s="101"/>
      <c r="AM19" s="101"/>
      <c r="AN19" s="101"/>
      <c r="AO19" s="101"/>
      <c r="AP19" s="121"/>
    </row>
    <row r="20" spans="2:42" s="68" customFormat="1" ht="22.95" customHeight="1" thickBot="1" x14ac:dyDescent="0.55000000000000004">
      <c r="B20" s="71" t="s">
        <v>7</v>
      </c>
      <c r="C20" s="87"/>
      <c r="D20" s="88"/>
      <c r="E20" s="89"/>
      <c r="F20" s="86"/>
      <c r="G20" s="90"/>
      <c r="H20" s="91"/>
      <c r="I20" s="92"/>
      <c r="J20" s="92"/>
      <c r="K20" s="90"/>
      <c r="L20" s="92"/>
      <c r="M20" s="92"/>
      <c r="N20" s="93"/>
      <c r="O20" s="73"/>
      <c r="P20" s="92"/>
      <c r="Q20" s="92"/>
      <c r="R20" s="93"/>
      <c r="S20" s="73"/>
      <c r="T20" s="91"/>
      <c r="U20" s="92"/>
      <c r="V20" s="93"/>
      <c r="W20" s="94"/>
      <c r="X20" s="116"/>
      <c r="Y20" s="117"/>
      <c r="Z20" s="118"/>
      <c r="AA20" s="122"/>
      <c r="AB20" s="122"/>
      <c r="AC20" s="122"/>
      <c r="AD20" s="98"/>
      <c r="AE20" s="98"/>
      <c r="AF20" s="98"/>
      <c r="AG20" s="98"/>
      <c r="AP20" s="85"/>
    </row>
    <row r="21" spans="2:42" s="68" customFormat="1" ht="22.95" customHeight="1" thickBot="1" x14ac:dyDescent="0.55000000000000004">
      <c r="B21" s="71" t="s">
        <v>4</v>
      </c>
      <c r="C21" s="123">
        <v>1</v>
      </c>
      <c r="D21" s="83"/>
      <c r="E21" s="124">
        <v>2</v>
      </c>
      <c r="F21" s="105"/>
      <c r="G21" s="84"/>
      <c r="H21" s="88"/>
      <c r="I21" s="89"/>
      <c r="J21" s="73"/>
      <c r="K21" s="75"/>
      <c r="L21" s="91"/>
      <c r="M21" s="93"/>
      <c r="N21" s="73"/>
      <c r="O21" s="75"/>
      <c r="P21" s="91"/>
      <c r="Q21" s="93"/>
      <c r="R21" s="73"/>
      <c r="S21" s="75"/>
      <c r="T21" s="91"/>
      <c r="U21" s="93"/>
      <c r="V21" s="74"/>
      <c r="W21" s="74"/>
      <c r="X21" s="91"/>
      <c r="Y21" s="93"/>
      <c r="Z21" s="74"/>
      <c r="AA21" s="74"/>
      <c r="AB21" s="91"/>
      <c r="AC21" s="93"/>
      <c r="AD21" s="91"/>
      <c r="AE21" s="93"/>
      <c r="AF21" s="83"/>
      <c r="AG21" s="105"/>
      <c r="AH21" s="105"/>
      <c r="AI21" s="84"/>
      <c r="AJ21" s="83"/>
      <c r="AK21" s="105"/>
      <c r="AL21" s="105"/>
      <c r="AM21" s="84"/>
      <c r="AN21" s="83"/>
      <c r="AO21" s="105"/>
      <c r="AP21" s="84"/>
    </row>
    <row r="22" spans="2:42" s="68" customFormat="1" ht="22.95" customHeight="1" thickBot="1" x14ac:dyDescent="0.55000000000000004">
      <c r="B22" s="71" t="s">
        <v>5</v>
      </c>
      <c r="C22" s="125"/>
      <c r="D22" s="83"/>
      <c r="E22" s="105"/>
      <c r="F22" s="84"/>
      <c r="G22" s="86"/>
      <c r="H22" s="83"/>
      <c r="I22" s="105"/>
      <c r="J22" s="84"/>
      <c r="K22" s="86"/>
      <c r="L22" s="86"/>
      <c r="M22" s="88"/>
      <c r="N22" s="89"/>
      <c r="O22" s="73"/>
      <c r="P22" s="75"/>
      <c r="Q22" s="91"/>
      <c r="R22" s="93"/>
      <c r="S22" s="73"/>
      <c r="T22" s="75"/>
      <c r="U22" s="91"/>
      <c r="V22" s="93"/>
      <c r="W22" s="73"/>
      <c r="X22" s="75"/>
      <c r="Y22" s="91"/>
      <c r="Z22" s="93"/>
      <c r="AA22" s="74"/>
      <c r="AB22" s="74"/>
      <c r="AC22" s="91"/>
      <c r="AD22" s="93"/>
      <c r="AE22" s="74"/>
      <c r="AF22" s="74"/>
      <c r="AG22" s="91"/>
      <c r="AH22" s="93"/>
      <c r="AI22" s="91"/>
      <c r="AJ22" s="93"/>
      <c r="AK22" s="83"/>
      <c r="AL22" s="105"/>
      <c r="AM22" s="84"/>
      <c r="AN22" s="83"/>
      <c r="AO22" s="105"/>
      <c r="AP22" s="84"/>
    </row>
    <row r="23" spans="2:42" s="68" customFormat="1" ht="22.95" customHeight="1" thickBot="1" x14ac:dyDescent="0.55000000000000004">
      <c r="B23" s="71" t="s">
        <v>8</v>
      </c>
      <c r="C23" s="126"/>
      <c r="D23" s="127">
        <v>3</v>
      </c>
      <c r="E23" s="82"/>
      <c r="F23" s="108"/>
      <c r="G23" s="81"/>
      <c r="H23" s="128"/>
      <c r="I23" s="82"/>
      <c r="J23" s="108"/>
      <c r="K23" s="81"/>
      <c r="L23" s="128"/>
      <c r="M23" s="82"/>
      <c r="N23" s="108"/>
      <c r="O23" s="72"/>
      <c r="P23" s="108"/>
      <c r="Q23" s="90"/>
      <c r="R23" s="108"/>
      <c r="S23" s="76"/>
      <c r="T23" s="108"/>
      <c r="U23" s="90"/>
      <c r="V23" s="108"/>
      <c r="W23" s="76"/>
      <c r="X23" s="108"/>
      <c r="Y23" s="90"/>
      <c r="Z23" s="108"/>
      <c r="AA23" s="76"/>
      <c r="AB23" s="108"/>
      <c r="AC23" s="90"/>
      <c r="AD23" s="108"/>
      <c r="AE23" s="76"/>
      <c r="AF23" s="108"/>
      <c r="AG23" s="90"/>
      <c r="AH23" s="102"/>
      <c r="AI23" s="76"/>
      <c r="AJ23" s="102"/>
      <c r="AK23" s="77"/>
      <c r="AL23" s="81"/>
      <c r="AM23" s="128"/>
      <c r="AN23" s="82"/>
      <c r="AO23" s="100"/>
      <c r="AP23" s="121"/>
    </row>
    <row r="24" spans="2:42" ht="22.95" customHeight="1" x14ac:dyDescent="0.4">
      <c r="B24" s="56"/>
      <c r="C24" s="65"/>
      <c r="O24" s="66"/>
    </row>
    <row r="25" spans="2:42" ht="21.6" thickBot="1" x14ac:dyDescent="0.45"/>
    <row r="26" spans="2:42" x14ac:dyDescent="0.4">
      <c r="C26" s="61" t="s">
        <v>53</v>
      </c>
      <c r="D26" s="62"/>
      <c r="E26" s="62"/>
      <c r="F26" s="62"/>
      <c r="G26" s="62"/>
      <c r="H26" s="62"/>
      <c r="I26" s="62"/>
      <c r="J26" s="62"/>
      <c r="K26" s="62"/>
      <c r="L26" s="62"/>
      <c r="M26" s="63"/>
    </row>
    <row r="27" spans="2:42" x14ac:dyDescent="0.4">
      <c r="C27" s="64"/>
      <c r="D27" s="55" t="s">
        <v>55</v>
      </c>
      <c r="M27" s="60"/>
    </row>
    <row r="28" spans="2:42" ht="21.45" customHeight="1" x14ac:dyDescent="0.4">
      <c r="C28" s="64"/>
      <c r="D28" s="55" t="s">
        <v>54</v>
      </c>
      <c r="M28" s="60"/>
    </row>
    <row r="29" spans="2:42" x14ac:dyDescent="0.4">
      <c r="C29" s="64"/>
      <c r="D29" s="67" t="s">
        <v>56</v>
      </c>
      <c r="M29" s="60"/>
    </row>
    <row r="30" spans="2:42" ht="21.6" thickBot="1" x14ac:dyDescent="0.45">
      <c r="C30" s="57"/>
      <c r="D30" s="58"/>
      <c r="E30" s="58"/>
      <c r="F30" s="58"/>
      <c r="G30" s="58"/>
      <c r="H30" s="58"/>
      <c r="I30" s="58"/>
      <c r="J30" s="58"/>
      <c r="K30" s="58"/>
      <c r="L30" s="58"/>
      <c r="M30" s="59"/>
    </row>
    <row r="1048553" spans="16375:16375" x14ac:dyDescent="0.4">
      <c r="XEU1048553" s="55">
        <f ca="1">_xlfn.SHEETS()</f>
        <v>13</v>
      </c>
    </row>
    <row r="1048554" spans="16375:16375" x14ac:dyDescent="0.4">
      <c r="XEU1048554" s="55" t="e">
        <f>AREAS(solver_adj)</f>
        <v>#REF!</v>
      </c>
    </row>
    <row r="1048555" spans="16375:16375" x14ac:dyDescent="0.4">
      <c r="XEU1048555" s="55">
        <f>solver_num</f>
        <v>3</v>
      </c>
    </row>
    <row r="1048556" spans="16375:16375" x14ac:dyDescent="0.4">
      <c r="XEU1048556" s="55">
        <f>solver_typ</f>
        <v>1</v>
      </c>
    </row>
    <row r="1048557" spans="16375:16375" x14ac:dyDescent="0.4">
      <c r="XEU1048557" s="55">
        <f>solver_eng</f>
        <v>2</v>
      </c>
    </row>
    <row r="1048558" spans="16375:16375" x14ac:dyDescent="0.4">
      <c r="XEU1048558" s="55">
        <f>solver_val</f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D3BBA-B667-47C0-A828-4E59CD2E8612}">
  <sheetPr>
    <tabColor rgb="FFFFFF00"/>
  </sheetPr>
  <dimension ref="A2:XDE1048554"/>
  <sheetViews>
    <sheetView topLeftCell="A7" zoomScaleNormal="100" workbookViewId="0">
      <selection activeCell="L19" sqref="L19"/>
    </sheetView>
  </sheetViews>
  <sheetFormatPr defaultColWidth="8.77734375" defaultRowHeight="14.4" x14ac:dyDescent="0.3"/>
  <cols>
    <col min="1" max="1" width="13.6640625" style="50" customWidth="1"/>
    <col min="2" max="2" width="9.21875" style="50" bestFit="1" customWidth="1"/>
    <col min="3" max="6" width="9.6640625" style="50" customWidth="1"/>
    <col min="7" max="16384" width="8.77734375" style="50"/>
  </cols>
  <sheetData>
    <row r="2" spans="1:9" x14ac:dyDescent="0.3">
      <c r="B2" s="146"/>
      <c r="C2" s="26" t="s">
        <v>27</v>
      </c>
      <c r="D2" s="27" t="s">
        <v>28</v>
      </c>
      <c r="E2" s="27" t="s">
        <v>29</v>
      </c>
      <c r="F2" s="28" t="s">
        <v>30</v>
      </c>
    </row>
    <row r="3" spans="1:9" ht="24" thickBot="1" x14ac:dyDescent="0.35">
      <c r="B3" s="150" t="s">
        <v>10</v>
      </c>
      <c r="C3" s="22">
        <v>15</v>
      </c>
      <c r="D3" s="23">
        <v>30</v>
      </c>
      <c r="E3" s="24">
        <v>20</v>
      </c>
      <c r="F3" s="25">
        <v>25</v>
      </c>
    </row>
    <row r="4" spans="1:9" ht="23.4" x14ac:dyDescent="0.3">
      <c r="A4" s="294" t="s">
        <v>12</v>
      </c>
      <c r="B4" s="184" t="s">
        <v>22</v>
      </c>
      <c r="C4" s="190">
        <v>1</v>
      </c>
      <c r="D4" s="191">
        <v>2</v>
      </c>
      <c r="E4" s="192">
        <v>1</v>
      </c>
      <c r="F4" s="193">
        <v>3</v>
      </c>
    </row>
    <row r="5" spans="1:9" ht="24" thickBot="1" x14ac:dyDescent="0.35">
      <c r="A5" s="295"/>
      <c r="B5" s="156" t="s">
        <v>23</v>
      </c>
      <c r="C5" s="194">
        <v>2</v>
      </c>
      <c r="D5" s="12">
        <v>1</v>
      </c>
      <c r="E5" s="13">
        <v>3</v>
      </c>
      <c r="F5" s="130">
        <v>1</v>
      </c>
    </row>
    <row r="6" spans="1:9" ht="24" thickBot="1" x14ac:dyDescent="0.35">
      <c r="A6" s="295"/>
      <c r="B6" s="156" t="s">
        <v>24</v>
      </c>
      <c r="C6" s="195">
        <v>1</v>
      </c>
      <c r="D6" s="1">
        <v>4</v>
      </c>
      <c r="E6" s="11">
        <v>1</v>
      </c>
      <c r="F6" s="131">
        <v>2</v>
      </c>
    </row>
    <row r="7" spans="1:9" ht="24" thickBot="1" x14ac:dyDescent="0.35">
      <c r="A7" s="295"/>
      <c r="B7" s="156" t="s">
        <v>25</v>
      </c>
      <c r="C7" s="195">
        <v>1</v>
      </c>
      <c r="D7" s="181">
        <v>3</v>
      </c>
      <c r="E7" s="11">
        <v>1</v>
      </c>
      <c r="F7" s="196">
        <v>2</v>
      </c>
    </row>
    <row r="8" spans="1:9" ht="24" thickBot="1" x14ac:dyDescent="0.35">
      <c r="A8" s="296"/>
      <c r="B8" s="185" t="s">
        <v>26</v>
      </c>
      <c r="C8" s="197">
        <v>1</v>
      </c>
      <c r="D8" s="138">
        <v>3</v>
      </c>
      <c r="E8" s="139">
        <v>1</v>
      </c>
      <c r="F8" s="198">
        <v>1</v>
      </c>
    </row>
    <row r="9" spans="1:9" ht="23.4" x14ac:dyDescent="0.3">
      <c r="B9" s="150" t="s">
        <v>0</v>
      </c>
      <c r="C9" s="186">
        <v>4</v>
      </c>
      <c r="D9" s="187">
        <v>7</v>
      </c>
      <c r="E9" s="188">
        <v>6</v>
      </c>
      <c r="F9" s="189">
        <v>5</v>
      </c>
    </row>
    <row r="10" spans="1:9" ht="15" thickBot="1" x14ac:dyDescent="0.35"/>
    <row r="11" spans="1:9" ht="15" thickBot="1" x14ac:dyDescent="0.35">
      <c r="G11" s="272" t="s">
        <v>71</v>
      </c>
      <c r="H11" s="273">
        <v>40</v>
      </c>
    </row>
    <row r="12" spans="1:9" ht="23.55" customHeight="1" x14ac:dyDescent="0.3">
      <c r="A12" s="297" t="s">
        <v>11</v>
      </c>
      <c r="B12" s="298"/>
      <c r="C12" s="153" t="s">
        <v>27</v>
      </c>
      <c r="D12" s="154" t="s">
        <v>28</v>
      </c>
      <c r="E12" s="154" t="s">
        <v>29</v>
      </c>
      <c r="F12" s="155" t="s">
        <v>30</v>
      </c>
      <c r="G12" s="298" t="s">
        <v>19</v>
      </c>
      <c r="H12" s="47"/>
      <c r="I12" s="302" t="s">
        <v>21</v>
      </c>
    </row>
    <row r="13" spans="1:9" ht="23.55" customHeight="1" thickBot="1" x14ac:dyDescent="0.35">
      <c r="A13" s="299"/>
      <c r="B13" s="300"/>
      <c r="C13" s="33">
        <v>4</v>
      </c>
      <c r="D13" s="34">
        <v>5</v>
      </c>
      <c r="E13" s="34">
        <v>6</v>
      </c>
      <c r="F13" s="35">
        <v>5</v>
      </c>
      <c r="G13" s="301"/>
      <c r="H13" s="158" t="s">
        <v>20</v>
      </c>
      <c r="I13" s="303"/>
    </row>
    <row r="14" spans="1:9" ht="23.55" customHeight="1" x14ac:dyDescent="0.3">
      <c r="A14" s="304" t="s">
        <v>14</v>
      </c>
      <c r="B14" s="47" t="s">
        <v>13</v>
      </c>
      <c r="C14" s="159"/>
      <c r="D14" s="47"/>
      <c r="E14" s="47"/>
      <c r="F14" s="160"/>
      <c r="G14" s="50">
        <f>SUMPRODUCT($C$13:$F$13,C4:F4)</f>
        <v>35</v>
      </c>
      <c r="H14" s="47" t="s">
        <v>1</v>
      </c>
      <c r="I14" s="51">
        <f>H11</f>
        <v>40</v>
      </c>
    </row>
    <row r="15" spans="1:9" ht="23.55" customHeight="1" x14ac:dyDescent="0.3">
      <c r="A15" s="305"/>
      <c r="B15" s="50" t="s">
        <v>15</v>
      </c>
      <c r="C15" s="161"/>
      <c r="F15" s="162"/>
      <c r="G15" s="50">
        <f>SUMPRODUCT($C$13:$F$13,C5:F5)</f>
        <v>36</v>
      </c>
      <c r="H15" s="50" t="s">
        <v>1</v>
      </c>
      <c r="I15" s="51">
        <f>H11</f>
        <v>40</v>
      </c>
    </row>
    <row r="16" spans="1:9" ht="23.55" customHeight="1" x14ac:dyDescent="0.3">
      <c r="A16" s="305"/>
      <c r="B16" s="50" t="s">
        <v>16</v>
      </c>
      <c r="C16" s="161"/>
      <c r="F16" s="162"/>
      <c r="G16" s="50">
        <f>SUMPRODUCT($C$13:$F$13,C6:F6)</f>
        <v>40</v>
      </c>
      <c r="H16" s="50" t="s">
        <v>1</v>
      </c>
      <c r="I16" s="51">
        <f>H11</f>
        <v>40</v>
      </c>
    </row>
    <row r="17" spans="1:9" ht="23.55" customHeight="1" x14ac:dyDescent="0.3">
      <c r="A17" s="305"/>
      <c r="B17" s="50" t="s">
        <v>17</v>
      </c>
      <c r="C17" s="161"/>
      <c r="F17" s="162"/>
      <c r="G17" s="50">
        <f>SUMPRODUCT($C$13:$F$13,C7:F7)</f>
        <v>35</v>
      </c>
      <c r="H17" s="50" t="s">
        <v>1</v>
      </c>
      <c r="I17" s="51">
        <f>H11</f>
        <v>40</v>
      </c>
    </row>
    <row r="18" spans="1:9" ht="23.55" customHeight="1" thickBot="1" x14ac:dyDescent="0.35">
      <c r="A18" s="306"/>
      <c r="B18" s="53" t="s">
        <v>18</v>
      </c>
      <c r="C18" s="163"/>
      <c r="D18" s="53"/>
      <c r="E18" s="53"/>
      <c r="F18" s="164"/>
      <c r="G18" s="53">
        <f>SUMPRODUCT($C$13:$F$13,C8:F8)</f>
        <v>30</v>
      </c>
      <c r="H18" s="53" t="s">
        <v>1</v>
      </c>
      <c r="I18" s="54">
        <f>H11</f>
        <v>40</v>
      </c>
    </row>
    <row r="20" spans="1:9" ht="15" thickBot="1" x14ac:dyDescent="0.35"/>
    <row r="21" spans="1:9" ht="29.4" thickBot="1" x14ac:dyDescent="0.35">
      <c r="B21" s="165" t="s">
        <v>33</v>
      </c>
      <c r="C21" s="42">
        <f>SUMPRODUCT(C13:F13,C3:F3)</f>
        <v>455</v>
      </c>
    </row>
    <row r="25" spans="1:9" x14ac:dyDescent="0.3">
      <c r="A25" s="166" t="s">
        <v>43</v>
      </c>
    </row>
    <row r="26" spans="1:9" ht="15" thickBot="1" x14ac:dyDescent="0.35"/>
    <row r="27" spans="1:9" ht="15" thickBot="1" x14ac:dyDescent="0.35">
      <c r="C27" s="46" t="s">
        <v>27</v>
      </c>
      <c r="D27" s="167" t="s">
        <v>28</v>
      </c>
      <c r="E27" s="167" t="s">
        <v>29</v>
      </c>
      <c r="F27" s="168" t="s">
        <v>30</v>
      </c>
      <c r="G27" s="169" t="s">
        <v>40</v>
      </c>
    </row>
    <row r="28" spans="1:9" ht="19.95" customHeight="1" x14ac:dyDescent="0.3">
      <c r="A28" s="304" t="s">
        <v>14</v>
      </c>
      <c r="B28" s="47" t="s">
        <v>13</v>
      </c>
      <c r="C28" s="159">
        <f>C4*C$9</f>
        <v>4</v>
      </c>
      <c r="D28" s="47">
        <f t="shared" ref="D28:F28" si="0">D4*D$9</f>
        <v>14</v>
      </c>
      <c r="E28" s="47">
        <f t="shared" si="0"/>
        <v>6</v>
      </c>
      <c r="F28" s="160">
        <f t="shared" si="0"/>
        <v>15</v>
      </c>
      <c r="G28" s="169">
        <f>SUM(C28:F28)</f>
        <v>39</v>
      </c>
    </row>
    <row r="29" spans="1:9" ht="19.95" customHeight="1" x14ac:dyDescent="0.3">
      <c r="A29" s="305"/>
      <c r="B29" s="50" t="s">
        <v>15</v>
      </c>
      <c r="C29" s="161">
        <f t="shared" ref="C29:F29" si="1">C5*C$9</f>
        <v>8</v>
      </c>
      <c r="D29" s="50">
        <f t="shared" si="1"/>
        <v>7</v>
      </c>
      <c r="E29" s="50">
        <f t="shared" si="1"/>
        <v>18</v>
      </c>
      <c r="F29" s="162">
        <f t="shared" si="1"/>
        <v>5</v>
      </c>
      <c r="G29" s="170">
        <f>SUM(C29:F29)</f>
        <v>38</v>
      </c>
    </row>
    <row r="30" spans="1:9" ht="19.95" customHeight="1" x14ac:dyDescent="0.3">
      <c r="A30" s="305"/>
      <c r="B30" s="4" t="s">
        <v>16</v>
      </c>
      <c r="C30" s="40">
        <f t="shared" ref="C30:F30" si="2">C6*C$9</f>
        <v>4</v>
      </c>
      <c r="D30" s="4">
        <f t="shared" si="2"/>
        <v>28</v>
      </c>
      <c r="E30" s="4">
        <f t="shared" si="2"/>
        <v>6</v>
      </c>
      <c r="F30" s="41">
        <f t="shared" si="2"/>
        <v>10</v>
      </c>
      <c r="G30" s="39">
        <f>SUM(C30:F30)</f>
        <v>48</v>
      </c>
      <c r="H30" s="166" t="s">
        <v>39</v>
      </c>
    </row>
    <row r="31" spans="1:9" ht="19.95" customHeight="1" x14ac:dyDescent="0.3">
      <c r="A31" s="305"/>
      <c r="B31" s="50" t="s">
        <v>17</v>
      </c>
      <c r="C31" s="161">
        <f t="shared" ref="C31:F31" si="3">C7*C$9</f>
        <v>4</v>
      </c>
      <c r="D31" s="50">
        <f t="shared" si="3"/>
        <v>21</v>
      </c>
      <c r="E31" s="50">
        <f t="shared" si="3"/>
        <v>6</v>
      </c>
      <c r="F31" s="162">
        <f t="shared" si="3"/>
        <v>10</v>
      </c>
      <c r="G31" s="170">
        <f>SUM(C31:F31)</f>
        <v>41</v>
      </c>
    </row>
    <row r="32" spans="1:9" ht="19.95" customHeight="1" thickBot="1" x14ac:dyDescent="0.35">
      <c r="A32" s="306"/>
      <c r="B32" s="53" t="s">
        <v>18</v>
      </c>
      <c r="C32" s="163">
        <f t="shared" ref="C32:F32" si="4">C8*C$9</f>
        <v>4</v>
      </c>
      <c r="D32" s="53">
        <f t="shared" si="4"/>
        <v>21</v>
      </c>
      <c r="E32" s="53">
        <f t="shared" si="4"/>
        <v>6</v>
      </c>
      <c r="F32" s="164">
        <f t="shared" si="4"/>
        <v>5</v>
      </c>
      <c r="G32" s="171">
        <f>SUM(C32:F32)</f>
        <v>36</v>
      </c>
    </row>
    <row r="36" spans="1:7" ht="15" thickBot="1" x14ac:dyDescent="0.35"/>
    <row r="37" spans="1:7" ht="15" thickBot="1" x14ac:dyDescent="0.35">
      <c r="C37" s="172" t="s">
        <v>27</v>
      </c>
      <c r="D37" s="173" t="s">
        <v>28</v>
      </c>
      <c r="E37" s="173" t="s">
        <v>29</v>
      </c>
      <c r="F37" s="174" t="s">
        <v>30</v>
      </c>
    </row>
    <row r="38" spans="1:7" ht="33.450000000000003" customHeight="1" thickBot="1" x14ac:dyDescent="0.35">
      <c r="A38" s="314" t="s">
        <v>42</v>
      </c>
      <c r="B38" s="315"/>
      <c r="C38" s="175">
        <f>C3/C6</f>
        <v>15</v>
      </c>
      <c r="D38" s="176">
        <f t="shared" ref="D38:F38" si="5">D3/D6</f>
        <v>7.5</v>
      </c>
      <c r="E38" s="176">
        <f t="shared" si="5"/>
        <v>20</v>
      </c>
      <c r="F38" s="177">
        <f t="shared" si="5"/>
        <v>12.5</v>
      </c>
    </row>
    <row r="39" spans="1:7" ht="33.450000000000003" customHeight="1" thickBot="1" x14ac:dyDescent="0.35">
      <c r="A39" s="314" t="s">
        <v>38</v>
      </c>
      <c r="B39" s="315"/>
      <c r="C39" s="37">
        <v>4</v>
      </c>
      <c r="D39" s="36">
        <f>20/D6</f>
        <v>5</v>
      </c>
      <c r="E39" s="36">
        <v>6</v>
      </c>
      <c r="F39" s="38">
        <v>5</v>
      </c>
      <c r="G39" s="174" t="s">
        <v>40</v>
      </c>
    </row>
    <row r="40" spans="1:7" ht="33.450000000000003" customHeight="1" thickBot="1" x14ac:dyDescent="0.35">
      <c r="A40" s="312" t="s">
        <v>41</v>
      </c>
      <c r="B40" s="313"/>
      <c r="C40" s="175">
        <f t="shared" ref="C40" si="6">C39*C6</f>
        <v>4</v>
      </c>
      <c r="D40" s="176">
        <f>D39*D6</f>
        <v>20</v>
      </c>
      <c r="E40" s="176">
        <f t="shared" ref="E40:F40" si="7">E39*E6</f>
        <v>6</v>
      </c>
      <c r="F40" s="177">
        <f t="shared" si="7"/>
        <v>10</v>
      </c>
      <c r="G40" s="177">
        <f>SUM(C40:F40)</f>
        <v>40</v>
      </c>
    </row>
    <row r="1048549" spans="16333:16333" x14ac:dyDescent="0.3">
      <c r="XDE1048549" s="50">
        <f ca="1">_xlfn.SHEETS()</f>
        <v>13</v>
      </c>
    </row>
    <row r="1048550" spans="16333:16333" x14ac:dyDescent="0.3">
      <c r="XDE1048550" s="50">
        <f>AREAS(solver_adj)</f>
        <v>1</v>
      </c>
    </row>
    <row r="1048551" spans="16333:16333" x14ac:dyDescent="0.3">
      <c r="XDE1048551" s="50">
        <f>solver_num</f>
        <v>3</v>
      </c>
    </row>
    <row r="1048552" spans="16333:16333" x14ac:dyDescent="0.3">
      <c r="XDE1048552" s="50">
        <f>solver_typ</f>
        <v>1</v>
      </c>
    </row>
    <row r="1048553" spans="16333:16333" x14ac:dyDescent="0.3">
      <c r="XDE1048553" s="50">
        <f>solver_eng</f>
        <v>2</v>
      </c>
    </row>
    <row r="1048554" spans="16333:16333" x14ac:dyDescent="0.3">
      <c r="XDE1048554" s="50">
        <f>solver_val</f>
        <v>0</v>
      </c>
    </row>
  </sheetData>
  <mergeCells count="9">
    <mergeCell ref="A28:A32"/>
    <mergeCell ref="A40:B40"/>
    <mergeCell ref="A39:B39"/>
    <mergeCell ref="A38:B38"/>
    <mergeCell ref="A4:A8"/>
    <mergeCell ref="A12:B13"/>
    <mergeCell ref="G12:G13"/>
    <mergeCell ref="I12:I13"/>
    <mergeCell ref="A14:A1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082950-F65C-4937-B384-DA1EC61CEE83}">
  <sheetPr>
    <tabColor theme="3" tint="9.9978637043366805E-2"/>
  </sheetPr>
  <dimension ref="A2:XDE1048554"/>
  <sheetViews>
    <sheetView topLeftCell="A8" zoomScaleNormal="100" workbookViewId="0">
      <selection activeCell="H14" sqref="H14:H18"/>
    </sheetView>
  </sheetViews>
  <sheetFormatPr defaultColWidth="8.77734375" defaultRowHeight="14.4" x14ac:dyDescent="0.3"/>
  <cols>
    <col min="1" max="1" width="13.6640625" style="50" customWidth="1"/>
    <col min="2" max="2" width="9.21875" style="50" bestFit="1" customWidth="1"/>
    <col min="3" max="6" width="9.6640625" style="50" customWidth="1"/>
    <col min="7" max="16384" width="8.77734375" style="50"/>
  </cols>
  <sheetData>
    <row r="2" spans="1:9" x14ac:dyDescent="0.3">
      <c r="B2" s="146"/>
      <c r="C2" s="26" t="s">
        <v>27</v>
      </c>
      <c r="D2" s="27" t="s">
        <v>28</v>
      </c>
      <c r="E2" s="27" t="s">
        <v>29</v>
      </c>
      <c r="F2" s="28" t="s">
        <v>30</v>
      </c>
    </row>
    <row r="3" spans="1:9" ht="23.4" x14ac:dyDescent="0.3">
      <c r="B3" s="150" t="s">
        <v>10</v>
      </c>
      <c r="C3" s="22">
        <v>15</v>
      </c>
      <c r="D3" s="23">
        <v>30</v>
      </c>
      <c r="E3" s="24">
        <v>20</v>
      </c>
      <c r="F3" s="25">
        <v>25</v>
      </c>
    </row>
    <row r="4" spans="1:9" ht="23.4" x14ac:dyDescent="0.3">
      <c r="A4" s="294" t="s">
        <v>12</v>
      </c>
      <c r="B4" s="151" t="s">
        <v>22</v>
      </c>
      <c r="C4" s="22">
        <v>1</v>
      </c>
      <c r="D4" s="23">
        <v>2</v>
      </c>
      <c r="E4" s="24">
        <v>1</v>
      </c>
      <c r="F4" s="25">
        <v>3</v>
      </c>
    </row>
    <row r="5" spans="1:9" ht="24" thickBot="1" x14ac:dyDescent="0.35">
      <c r="A5" s="295"/>
      <c r="B5" s="152" t="s">
        <v>23</v>
      </c>
      <c r="C5" s="19">
        <v>2</v>
      </c>
      <c r="D5" s="12">
        <v>1</v>
      </c>
      <c r="E5" s="13">
        <v>3</v>
      </c>
      <c r="F5" s="14">
        <v>1</v>
      </c>
    </row>
    <row r="6" spans="1:9" ht="24" thickBot="1" x14ac:dyDescent="0.35">
      <c r="A6" s="295"/>
      <c r="B6" s="152" t="s">
        <v>24</v>
      </c>
      <c r="C6" s="182">
        <v>2</v>
      </c>
      <c r="D6" s="3">
        <v>2</v>
      </c>
      <c r="E6" s="183">
        <v>2</v>
      </c>
      <c r="F6" s="44">
        <v>2</v>
      </c>
    </row>
    <row r="7" spans="1:9" ht="24" thickBot="1" x14ac:dyDescent="0.35">
      <c r="A7" s="295"/>
      <c r="B7" s="152" t="s">
        <v>25</v>
      </c>
      <c r="C7" s="182">
        <v>2</v>
      </c>
      <c r="D7" s="181">
        <v>3</v>
      </c>
      <c r="E7" s="183">
        <v>2</v>
      </c>
      <c r="F7" s="43">
        <v>1</v>
      </c>
    </row>
    <row r="8" spans="1:9" ht="24" thickBot="1" x14ac:dyDescent="0.35">
      <c r="A8" s="296"/>
      <c r="B8" s="150" t="s">
        <v>26</v>
      </c>
      <c r="C8" s="20">
        <v>1</v>
      </c>
      <c r="D8" s="1">
        <v>3</v>
      </c>
      <c r="E8" s="2">
        <v>1</v>
      </c>
      <c r="F8" s="44">
        <v>1</v>
      </c>
    </row>
    <row r="9" spans="1:9" ht="23.4" x14ac:dyDescent="0.3">
      <c r="B9" s="150" t="s">
        <v>0</v>
      </c>
      <c r="C9" s="21">
        <v>4</v>
      </c>
      <c r="D9" s="16">
        <v>7</v>
      </c>
      <c r="E9" s="17">
        <v>6</v>
      </c>
      <c r="F9" s="18">
        <v>5</v>
      </c>
    </row>
    <row r="10" spans="1:9" ht="15" thickBot="1" x14ac:dyDescent="0.35"/>
    <row r="11" spans="1:9" ht="15" thickBot="1" x14ac:dyDescent="0.35">
      <c r="G11" s="272" t="s">
        <v>71</v>
      </c>
      <c r="H11" s="273">
        <v>40</v>
      </c>
    </row>
    <row r="12" spans="1:9" ht="23.55" customHeight="1" x14ac:dyDescent="0.3">
      <c r="A12" s="297" t="s">
        <v>11</v>
      </c>
      <c r="B12" s="298"/>
      <c r="C12" s="153" t="s">
        <v>27</v>
      </c>
      <c r="D12" s="154" t="s">
        <v>28</v>
      </c>
      <c r="E12" s="154" t="s">
        <v>29</v>
      </c>
      <c r="F12" s="155" t="s">
        <v>30</v>
      </c>
      <c r="G12" s="298" t="s">
        <v>19</v>
      </c>
      <c r="H12" s="47"/>
      <c r="I12" s="302" t="s">
        <v>21</v>
      </c>
    </row>
    <row r="13" spans="1:9" ht="23.55" customHeight="1" thickBot="1" x14ac:dyDescent="0.35">
      <c r="A13" s="299"/>
      <c r="B13" s="300"/>
      <c r="C13" s="33">
        <v>1</v>
      </c>
      <c r="D13" s="34">
        <v>7</v>
      </c>
      <c r="E13" s="34">
        <v>6</v>
      </c>
      <c r="F13" s="35">
        <v>5</v>
      </c>
      <c r="G13" s="301"/>
      <c r="H13" s="158" t="s">
        <v>20</v>
      </c>
      <c r="I13" s="303"/>
    </row>
    <row r="14" spans="1:9" ht="23.55" customHeight="1" x14ac:dyDescent="0.3">
      <c r="A14" s="304" t="s">
        <v>14</v>
      </c>
      <c r="B14" s="47" t="s">
        <v>13</v>
      </c>
      <c r="C14" s="159"/>
      <c r="D14" s="47"/>
      <c r="E14" s="47"/>
      <c r="F14" s="160"/>
      <c r="G14" s="47">
        <f>SUMPRODUCT($C$13:$F$13,C4:F4)</f>
        <v>36</v>
      </c>
      <c r="H14" s="47" t="s">
        <v>1</v>
      </c>
      <c r="I14" s="48">
        <f>$H$11</f>
        <v>40</v>
      </c>
    </row>
    <row r="15" spans="1:9" ht="23.55" customHeight="1" x14ac:dyDescent="0.3">
      <c r="A15" s="305"/>
      <c r="B15" s="50" t="s">
        <v>15</v>
      </c>
      <c r="C15" s="161"/>
      <c r="F15" s="162"/>
      <c r="G15" s="50">
        <f>SUMPRODUCT($C$13:$F$13,C5:F5)</f>
        <v>32</v>
      </c>
      <c r="H15" s="50" t="s">
        <v>1</v>
      </c>
      <c r="I15" s="51">
        <f>$H$11</f>
        <v>40</v>
      </c>
    </row>
    <row r="16" spans="1:9" ht="23.55" customHeight="1" x14ac:dyDescent="0.3">
      <c r="A16" s="305"/>
      <c r="B16" s="50" t="s">
        <v>16</v>
      </c>
      <c r="C16" s="161"/>
      <c r="F16" s="162"/>
      <c r="G16" s="50">
        <f>SUMPRODUCT($C$13:$F$13,C6:F6)</f>
        <v>38</v>
      </c>
      <c r="H16" s="50" t="s">
        <v>1</v>
      </c>
      <c r="I16" s="51">
        <f>$H$11</f>
        <v>40</v>
      </c>
    </row>
    <row r="17" spans="1:9" ht="23.55" customHeight="1" x14ac:dyDescent="0.3">
      <c r="A17" s="305"/>
      <c r="B17" s="50" t="s">
        <v>17</v>
      </c>
      <c r="C17" s="161"/>
      <c r="F17" s="162"/>
      <c r="G17" s="50">
        <f>SUMPRODUCT($C$13:$F$13,C7:F7)</f>
        <v>40</v>
      </c>
      <c r="H17" s="50" t="s">
        <v>1</v>
      </c>
      <c r="I17" s="51">
        <f>$H$11</f>
        <v>40</v>
      </c>
    </row>
    <row r="18" spans="1:9" ht="23.55" customHeight="1" thickBot="1" x14ac:dyDescent="0.35">
      <c r="A18" s="306"/>
      <c r="B18" s="53" t="s">
        <v>18</v>
      </c>
      <c r="C18" s="163"/>
      <c r="D18" s="53"/>
      <c r="E18" s="53"/>
      <c r="F18" s="164"/>
      <c r="G18" s="53">
        <f>SUMPRODUCT($C$13:$F$13,C8:F8)</f>
        <v>33</v>
      </c>
      <c r="H18" s="53" t="s">
        <v>1</v>
      </c>
      <c r="I18" s="54">
        <f>$H$11</f>
        <v>40</v>
      </c>
    </row>
    <row r="20" spans="1:9" ht="15" thickBot="1" x14ac:dyDescent="0.35"/>
    <row r="21" spans="1:9" ht="29.4" thickBot="1" x14ac:dyDescent="0.35">
      <c r="B21" s="165" t="s">
        <v>33</v>
      </c>
      <c r="C21" s="42">
        <f>SUMPRODUCT(C13:F13,C3:F3)</f>
        <v>470</v>
      </c>
    </row>
    <row r="25" spans="1:9" x14ac:dyDescent="0.3">
      <c r="A25" s="166" t="s">
        <v>43</v>
      </c>
    </row>
    <row r="26" spans="1:9" ht="15" thickBot="1" x14ac:dyDescent="0.35"/>
    <row r="27" spans="1:9" ht="15" thickBot="1" x14ac:dyDescent="0.35">
      <c r="C27" s="46" t="s">
        <v>27</v>
      </c>
      <c r="D27" s="167" t="s">
        <v>28</v>
      </c>
      <c r="E27" s="167" t="s">
        <v>29</v>
      </c>
      <c r="F27" s="168" t="s">
        <v>30</v>
      </c>
      <c r="G27" s="169" t="s">
        <v>40</v>
      </c>
    </row>
    <row r="28" spans="1:9" ht="19.95" customHeight="1" x14ac:dyDescent="0.3">
      <c r="A28" s="304" t="s">
        <v>14</v>
      </c>
      <c r="B28" s="47" t="s">
        <v>13</v>
      </c>
      <c r="C28" s="159">
        <f>C4*C$9</f>
        <v>4</v>
      </c>
      <c r="D28" s="47">
        <f t="shared" ref="D28:F28" si="0">D4*D$9</f>
        <v>14</v>
      </c>
      <c r="E28" s="47">
        <f t="shared" si="0"/>
        <v>6</v>
      </c>
      <c r="F28" s="160">
        <f t="shared" si="0"/>
        <v>15</v>
      </c>
      <c r="G28" s="169">
        <f>SUM(C28:F28)</f>
        <v>39</v>
      </c>
    </row>
    <row r="29" spans="1:9" ht="19.95" customHeight="1" x14ac:dyDescent="0.3">
      <c r="A29" s="305"/>
      <c r="B29" s="50" t="s">
        <v>15</v>
      </c>
      <c r="C29" s="161">
        <f t="shared" ref="C29:F32" si="1">C5*C$9</f>
        <v>8</v>
      </c>
      <c r="D29" s="50">
        <f t="shared" si="1"/>
        <v>7</v>
      </c>
      <c r="E29" s="50">
        <f t="shared" si="1"/>
        <v>18</v>
      </c>
      <c r="F29" s="162">
        <f t="shared" si="1"/>
        <v>5</v>
      </c>
      <c r="G29" s="170">
        <f>SUM(C29:F29)</f>
        <v>38</v>
      </c>
    </row>
    <row r="30" spans="1:9" ht="19.95" customHeight="1" x14ac:dyDescent="0.3">
      <c r="A30" s="305"/>
      <c r="B30" s="50" t="s">
        <v>16</v>
      </c>
      <c r="C30" s="161">
        <f t="shared" si="1"/>
        <v>8</v>
      </c>
      <c r="D30" s="50">
        <f t="shared" si="1"/>
        <v>14</v>
      </c>
      <c r="E30" s="50">
        <f t="shared" si="1"/>
        <v>12</v>
      </c>
      <c r="F30" s="162">
        <f t="shared" si="1"/>
        <v>10</v>
      </c>
      <c r="G30" s="170">
        <f>SUM(C30:F30)</f>
        <v>44</v>
      </c>
    </row>
    <row r="31" spans="1:9" ht="19.95" customHeight="1" x14ac:dyDescent="0.3">
      <c r="A31" s="305"/>
      <c r="B31" s="4" t="s">
        <v>17</v>
      </c>
      <c r="C31" s="40">
        <f t="shared" si="1"/>
        <v>8</v>
      </c>
      <c r="D31" s="4">
        <f t="shared" si="1"/>
        <v>21</v>
      </c>
      <c r="E31" s="4">
        <f t="shared" si="1"/>
        <v>12</v>
      </c>
      <c r="F31" s="41">
        <f t="shared" si="1"/>
        <v>5</v>
      </c>
      <c r="G31" s="39">
        <f>SUM(C31:F31)</f>
        <v>46</v>
      </c>
      <c r="H31" s="166" t="s">
        <v>39</v>
      </c>
    </row>
    <row r="32" spans="1:9" ht="19.95" customHeight="1" thickBot="1" x14ac:dyDescent="0.35">
      <c r="A32" s="306"/>
      <c r="B32" s="53" t="s">
        <v>18</v>
      </c>
      <c r="C32" s="163">
        <f t="shared" si="1"/>
        <v>4</v>
      </c>
      <c r="D32" s="53">
        <f t="shared" si="1"/>
        <v>21</v>
      </c>
      <c r="E32" s="53">
        <f t="shared" si="1"/>
        <v>6</v>
      </c>
      <c r="F32" s="164">
        <f t="shared" si="1"/>
        <v>5</v>
      </c>
      <c r="G32" s="171">
        <f>SUM(C32:F32)</f>
        <v>36</v>
      </c>
    </row>
    <row r="36" spans="1:7" ht="15" thickBot="1" x14ac:dyDescent="0.35"/>
    <row r="37" spans="1:7" ht="15" thickBot="1" x14ac:dyDescent="0.35">
      <c r="C37" s="172" t="s">
        <v>27</v>
      </c>
      <c r="D37" s="173" t="s">
        <v>28</v>
      </c>
      <c r="E37" s="173" t="s">
        <v>29</v>
      </c>
      <c r="F37" s="174" t="s">
        <v>30</v>
      </c>
    </row>
    <row r="38" spans="1:7" ht="33.450000000000003" customHeight="1" thickBot="1" x14ac:dyDescent="0.35">
      <c r="A38" s="314" t="s">
        <v>42</v>
      </c>
      <c r="B38" s="315"/>
      <c r="C38" s="175">
        <f>C3/C7</f>
        <v>7.5</v>
      </c>
      <c r="D38" s="176">
        <f t="shared" ref="D38:F38" si="2">D3/D7</f>
        <v>10</v>
      </c>
      <c r="E38" s="176">
        <f t="shared" si="2"/>
        <v>10</v>
      </c>
      <c r="F38" s="177">
        <f t="shared" si="2"/>
        <v>25</v>
      </c>
    </row>
    <row r="39" spans="1:7" ht="33.450000000000003" customHeight="1" thickBot="1" x14ac:dyDescent="0.35">
      <c r="A39" s="314" t="s">
        <v>38</v>
      </c>
      <c r="B39" s="315"/>
      <c r="C39" s="37">
        <f>(40-SUM(D40:F40))/C7</f>
        <v>1</v>
      </c>
      <c r="D39" s="36">
        <f>D9</f>
        <v>7</v>
      </c>
      <c r="E39" s="36">
        <f>E9</f>
        <v>6</v>
      </c>
      <c r="F39" s="38">
        <f>F9</f>
        <v>5</v>
      </c>
      <c r="G39" s="174" t="s">
        <v>40</v>
      </c>
    </row>
    <row r="40" spans="1:7" ht="33.450000000000003" customHeight="1" thickBot="1" x14ac:dyDescent="0.35">
      <c r="A40" s="312" t="s">
        <v>41</v>
      </c>
      <c r="B40" s="313"/>
      <c r="C40" s="175">
        <f>C39*C7</f>
        <v>2</v>
      </c>
      <c r="D40" s="176">
        <f>D39*D7</f>
        <v>21</v>
      </c>
      <c r="E40" s="176">
        <f>E39*E7</f>
        <v>12</v>
      </c>
      <c r="F40" s="177">
        <f>F39*F7</f>
        <v>5</v>
      </c>
      <c r="G40" s="177">
        <f>SUM(C40:F40)</f>
        <v>40</v>
      </c>
    </row>
    <row r="1048549" spans="16333:16333" x14ac:dyDescent="0.3">
      <c r="XDE1048549" s="50">
        <f ca="1">_xlfn.SHEETS()</f>
        <v>13</v>
      </c>
    </row>
    <row r="1048550" spans="16333:16333" x14ac:dyDescent="0.3">
      <c r="XDE1048550" s="50">
        <f>AREAS(solver_adj)</f>
        <v>1</v>
      </c>
    </row>
    <row r="1048551" spans="16333:16333" x14ac:dyDescent="0.3">
      <c r="XDE1048551" s="50">
        <f>solver_num</f>
        <v>3</v>
      </c>
    </row>
    <row r="1048552" spans="16333:16333" x14ac:dyDescent="0.3">
      <c r="XDE1048552" s="50">
        <f>solver_typ</f>
        <v>1</v>
      </c>
    </row>
    <row r="1048553" spans="16333:16333" x14ac:dyDescent="0.3">
      <c r="XDE1048553" s="50">
        <f>solver_eng</f>
        <v>2</v>
      </c>
    </row>
    <row r="1048554" spans="16333:16333" x14ac:dyDescent="0.3">
      <c r="XDE1048554" s="50">
        <f>solver_val</f>
        <v>0</v>
      </c>
    </row>
  </sheetData>
  <mergeCells count="9">
    <mergeCell ref="A40:B40"/>
    <mergeCell ref="A4:A8"/>
    <mergeCell ref="A12:B13"/>
    <mergeCell ref="G12:G13"/>
    <mergeCell ref="I12:I13"/>
    <mergeCell ref="A14:A18"/>
    <mergeCell ref="A28:A32"/>
    <mergeCell ref="A38:B38"/>
    <mergeCell ref="A39:B3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B0C604-1BDA-48E5-A98F-6E1C9985528C}">
  <sheetPr>
    <tabColor rgb="FFFFC000"/>
  </sheetPr>
  <dimension ref="A2:XDE1048554"/>
  <sheetViews>
    <sheetView topLeftCell="A9" zoomScaleNormal="100" workbookViewId="0">
      <selection activeCell="I29" sqref="I29"/>
    </sheetView>
  </sheetViews>
  <sheetFormatPr defaultColWidth="8.77734375" defaultRowHeight="14.4" x14ac:dyDescent="0.3"/>
  <cols>
    <col min="1" max="1" width="13.6640625" style="50" customWidth="1"/>
    <col min="2" max="2" width="9.21875" style="50" bestFit="1" customWidth="1"/>
    <col min="3" max="6" width="9.6640625" style="50" customWidth="1"/>
    <col min="7" max="16384" width="8.77734375" style="50"/>
  </cols>
  <sheetData>
    <row r="2" spans="1:9" x14ac:dyDescent="0.3">
      <c r="B2" s="146"/>
      <c r="C2" s="26" t="s">
        <v>27</v>
      </c>
      <c r="D2" s="27" t="s">
        <v>28</v>
      </c>
      <c r="E2" s="27" t="s">
        <v>29</v>
      </c>
      <c r="F2" s="28" t="s">
        <v>30</v>
      </c>
    </row>
    <row r="3" spans="1:9" ht="24" thickBot="1" x14ac:dyDescent="0.35">
      <c r="B3" s="150" t="s">
        <v>10</v>
      </c>
      <c r="C3" s="22">
        <v>15</v>
      </c>
      <c r="D3" s="23">
        <v>30</v>
      </c>
      <c r="E3" s="24">
        <v>20</v>
      </c>
      <c r="F3" s="25">
        <v>25</v>
      </c>
    </row>
    <row r="4" spans="1:9" ht="23.4" x14ac:dyDescent="0.3">
      <c r="A4" s="294" t="s">
        <v>12</v>
      </c>
      <c r="B4" s="184" t="s">
        <v>22</v>
      </c>
      <c r="C4" s="190">
        <v>1</v>
      </c>
      <c r="D4" s="191">
        <v>2</v>
      </c>
      <c r="E4" s="192">
        <v>1</v>
      </c>
      <c r="F4" s="193">
        <v>3</v>
      </c>
    </row>
    <row r="5" spans="1:9" ht="24" thickBot="1" x14ac:dyDescent="0.35">
      <c r="A5" s="295"/>
      <c r="B5" s="156" t="s">
        <v>23</v>
      </c>
      <c r="C5" s="194">
        <v>2</v>
      </c>
      <c r="D5" s="12">
        <v>1</v>
      </c>
      <c r="E5" s="13">
        <v>3</v>
      </c>
      <c r="F5" s="130">
        <v>1</v>
      </c>
    </row>
    <row r="6" spans="1:9" ht="24" thickBot="1" x14ac:dyDescent="0.35">
      <c r="A6" s="295"/>
      <c r="B6" s="156" t="s">
        <v>24</v>
      </c>
      <c r="C6" s="195">
        <v>1</v>
      </c>
      <c r="D6" s="1">
        <v>4</v>
      </c>
      <c r="E6" s="45">
        <v>2</v>
      </c>
      <c r="F6" s="199">
        <v>1</v>
      </c>
    </row>
    <row r="7" spans="1:9" ht="24" thickBot="1" x14ac:dyDescent="0.35">
      <c r="A7" s="295"/>
      <c r="B7" s="156" t="s">
        <v>25</v>
      </c>
      <c r="C7" s="195">
        <v>1</v>
      </c>
      <c r="D7" s="181">
        <v>3</v>
      </c>
      <c r="E7" s="45">
        <v>2</v>
      </c>
      <c r="F7" s="199">
        <v>1</v>
      </c>
    </row>
    <row r="8" spans="1:9" ht="24" thickBot="1" x14ac:dyDescent="0.35">
      <c r="A8" s="296"/>
      <c r="B8" s="185" t="s">
        <v>26</v>
      </c>
      <c r="C8" s="197">
        <v>1</v>
      </c>
      <c r="D8" s="138">
        <v>3</v>
      </c>
      <c r="E8" s="139">
        <v>1</v>
      </c>
      <c r="F8" s="198">
        <v>1</v>
      </c>
    </row>
    <row r="9" spans="1:9" ht="23.4" x14ac:dyDescent="0.3">
      <c r="B9" s="150" t="s">
        <v>0</v>
      </c>
      <c r="C9" s="186">
        <v>4</v>
      </c>
      <c r="D9" s="187">
        <v>7</v>
      </c>
      <c r="E9" s="188">
        <v>6</v>
      </c>
      <c r="F9" s="189">
        <v>5</v>
      </c>
    </row>
    <row r="10" spans="1:9" ht="15" thickBot="1" x14ac:dyDescent="0.35"/>
    <row r="11" spans="1:9" ht="15" thickBot="1" x14ac:dyDescent="0.35">
      <c r="G11" s="272" t="s">
        <v>71</v>
      </c>
      <c r="H11" s="273">
        <v>40</v>
      </c>
    </row>
    <row r="12" spans="1:9" ht="23.55" customHeight="1" x14ac:dyDescent="0.3">
      <c r="A12" s="297" t="s">
        <v>11</v>
      </c>
      <c r="B12" s="298"/>
      <c r="C12" s="153" t="s">
        <v>27</v>
      </c>
      <c r="D12" s="154" t="s">
        <v>28</v>
      </c>
      <c r="E12" s="154" t="s">
        <v>29</v>
      </c>
      <c r="F12" s="155" t="s">
        <v>30</v>
      </c>
      <c r="G12" s="298" t="s">
        <v>19</v>
      </c>
      <c r="H12" s="47"/>
      <c r="I12" s="302" t="s">
        <v>21</v>
      </c>
    </row>
    <row r="13" spans="1:9" ht="23.55" customHeight="1" thickBot="1" x14ac:dyDescent="0.35">
      <c r="A13" s="299"/>
      <c r="B13" s="300"/>
      <c r="C13" s="33">
        <v>3</v>
      </c>
      <c r="D13" s="34">
        <v>5</v>
      </c>
      <c r="E13" s="34">
        <v>6</v>
      </c>
      <c r="F13" s="35">
        <v>5</v>
      </c>
      <c r="G13" s="301"/>
      <c r="H13" s="158" t="s">
        <v>20</v>
      </c>
      <c r="I13" s="303"/>
    </row>
    <row r="14" spans="1:9" ht="23.55" customHeight="1" x14ac:dyDescent="0.3">
      <c r="A14" s="304" t="s">
        <v>14</v>
      </c>
      <c r="B14" s="47" t="s">
        <v>13</v>
      </c>
      <c r="C14" s="159"/>
      <c r="D14" s="47"/>
      <c r="E14" s="47"/>
      <c r="F14" s="160"/>
      <c r="G14" s="47">
        <f>SUMPRODUCT($C$13:$F$13,C4:F4)</f>
        <v>34</v>
      </c>
      <c r="H14" s="47" t="s">
        <v>1</v>
      </c>
      <c r="I14" s="48">
        <f>$H$11</f>
        <v>40</v>
      </c>
    </row>
    <row r="15" spans="1:9" ht="23.55" customHeight="1" x14ac:dyDescent="0.3">
      <c r="A15" s="305"/>
      <c r="B15" s="50" t="s">
        <v>15</v>
      </c>
      <c r="C15" s="161"/>
      <c r="F15" s="162"/>
      <c r="G15" s="50">
        <f>SUMPRODUCT($C$13:$F$13,C5:F5)</f>
        <v>34</v>
      </c>
      <c r="H15" s="50" t="s">
        <v>1</v>
      </c>
      <c r="I15" s="51">
        <f t="shared" ref="I15:I18" si="0">$H$11</f>
        <v>40</v>
      </c>
    </row>
    <row r="16" spans="1:9" ht="23.55" customHeight="1" x14ac:dyDescent="0.3">
      <c r="A16" s="305"/>
      <c r="B16" s="50" t="s">
        <v>16</v>
      </c>
      <c r="C16" s="161"/>
      <c r="F16" s="162"/>
      <c r="G16" s="50">
        <f>SUMPRODUCT($C$13:$F$13,C6:F6)</f>
        <v>40</v>
      </c>
      <c r="H16" s="50" t="s">
        <v>1</v>
      </c>
      <c r="I16" s="51">
        <f t="shared" si="0"/>
        <v>40</v>
      </c>
    </row>
    <row r="17" spans="1:9" ht="23.55" customHeight="1" x14ac:dyDescent="0.3">
      <c r="A17" s="305"/>
      <c r="B17" s="50" t="s">
        <v>17</v>
      </c>
      <c r="C17" s="161"/>
      <c r="F17" s="162"/>
      <c r="G17" s="50">
        <f>SUMPRODUCT($C$13:$F$13,C7:F7)</f>
        <v>35</v>
      </c>
      <c r="H17" s="50" t="s">
        <v>1</v>
      </c>
      <c r="I17" s="51">
        <f t="shared" si="0"/>
        <v>40</v>
      </c>
    </row>
    <row r="18" spans="1:9" ht="23.55" customHeight="1" thickBot="1" x14ac:dyDescent="0.35">
      <c r="A18" s="306"/>
      <c r="B18" s="53" t="s">
        <v>18</v>
      </c>
      <c r="C18" s="163"/>
      <c r="D18" s="53"/>
      <c r="E18" s="53"/>
      <c r="F18" s="164"/>
      <c r="G18" s="53">
        <f>SUMPRODUCT($C$13:$F$13,C8:F8)</f>
        <v>29</v>
      </c>
      <c r="H18" s="53" t="s">
        <v>1</v>
      </c>
      <c r="I18" s="54">
        <f t="shared" si="0"/>
        <v>40</v>
      </c>
    </row>
    <row r="20" spans="1:9" ht="15" thickBot="1" x14ac:dyDescent="0.35"/>
    <row r="21" spans="1:9" ht="29.4" thickBot="1" x14ac:dyDescent="0.35">
      <c r="B21" s="165" t="s">
        <v>33</v>
      </c>
      <c r="C21" s="42">
        <f>SUMPRODUCT(C13:F13,C3:F3)</f>
        <v>440</v>
      </c>
    </row>
    <row r="25" spans="1:9" x14ac:dyDescent="0.3">
      <c r="A25" s="166" t="s">
        <v>43</v>
      </c>
    </row>
    <row r="26" spans="1:9" ht="15" thickBot="1" x14ac:dyDescent="0.35"/>
    <row r="27" spans="1:9" ht="15" thickBot="1" x14ac:dyDescent="0.35">
      <c r="C27" s="46" t="s">
        <v>27</v>
      </c>
      <c r="D27" s="167" t="s">
        <v>28</v>
      </c>
      <c r="E27" s="167" t="s">
        <v>29</v>
      </c>
      <c r="F27" s="168" t="s">
        <v>30</v>
      </c>
      <c r="G27" s="169" t="s">
        <v>40</v>
      </c>
    </row>
    <row r="28" spans="1:9" ht="19.95" customHeight="1" x14ac:dyDescent="0.3">
      <c r="A28" s="304" t="s">
        <v>14</v>
      </c>
      <c r="B28" s="47" t="s">
        <v>13</v>
      </c>
      <c r="C28" s="159">
        <f>C4*C$9</f>
        <v>4</v>
      </c>
      <c r="D28" s="47">
        <f t="shared" ref="D28:F28" si="1">D4*D$9</f>
        <v>14</v>
      </c>
      <c r="E28" s="47">
        <f t="shared" si="1"/>
        <v>6</v>
      </c>
      <c r="F28" s="160">
        <f t="shared" si="1"/>
        <v>15</v>
      </c>
      <c r="G28" s="169">
        <f>SUM(C28:F28)</f>
        <v>39</v>
      </c>
    </row>
    <row r="29" spans="1:9" ht="19.95" customHeight="1" x14ac:dyDescent="0.3">
      <c r="A29" s="305"/>
      <c r="B29" s="50" t="s">
        <v>15</v>
      </c>
      <c r="C29" s="161">
        <f t="shared" ref="C29:F32" si="2">C5*C$9</f>
        <v>8</v>
      </c>
      <c r="D29" s="50">
        <f t="shared" si="2"/>
        <v>7</v>
      </c>
      <c r="E29" s="50">
        <f t="shared" si="2"/>
        <v>18</v>
      </c>
      <c r="F29" s="162">
        <f t="shared" si="2"/>
        <v>5</v>
      </c>
      <c r="G29" s="170">
        <f>SUM(C29:F29)</f>
        <v>38</v>
      </c>
    </row>
    <row r="30" spans="1:9" ht="19.95" customHeight="1" x14ac:dyDescent="0.3">
      <c r="A30" s="305"/>
      <c r="B30" s="4" t="s">
        <v>16</v>
      </c>
      <c r="C30" s="40">
        <f t="shared" si="2"/>
        <v>4</v>
      </c>
      <c r="D30" s="4">
        <f t="shared" si="2"/>
        <v>28</v>
      </c>
      <c r="E30" s="4">
        <f t="shared" si="2"/>
        <v>12</v>
      </c>
      <c r="F30" s="41">
        <f t="shared" si="2"/>
        <v>5</v>
      </c>
      <c r="G30" s="39">
        <f>SUM(C30:F30)</f>
        <v>49</v>
      </c>
      <c r="H30" s="166" t="s">
        <v>39</v>
      </c>
    </row>
    <row r="31" spans="1:9" ht="19.95" customHeight="1" x14ac:dyDescent="0.3">
      <c r="A31" s="305"/>
      <c r="B31" s="50" t="s">
        <v>17</v>
      </c>
      <c r="C31" s="161">
        <f t="shared" si="2"/>
        <v>4</v>
      </c>
      <c r="D31" s="50">
        <f t="shared" si="2"/>
        <v>21</v>
      </c>
      <c r="E31" s="50">
        <f t="shared" si="2"/>
        <v>12</v>
      </c>
      <c r="F31" s="162">
        <f t="shared" si="2"/>
        <v>5</v>
      </c>
      <c r="G31" s="170">
        <f>SUM(C31:F31)</f>
        <v>42</v>
      </c>
    </row>
    <row r="32" spans="1:9" ht="19.95" customHeight="1" thickBot="1" x14ac:dyDescent="0.35">
      <c r="A32" s="306"/>
      <c r="B32" s="53" t="s">
        <v>18</v>
      </c>
      <c r="C32" s="163">
        <f t="shared" si="2"/>
        <v>4</v>
      </c>
      <c r="D32" s="53">
        <f t="shared" si="2"/>
        <v>21</v>
      </c>
      <c r="E32" s="53">
        <f t="shared" si="2"/>
        <v>6</v>
      </c>
      <c r="F32" s="164">
        <f t="shared" si="2"/>
        <v>5</v>
      </c>
      <c r="G32" s="171">
        <f>SUM(C32:F32)</f>
        <v>36</v>
      </c>
    </row>
    <row r="36" spans="1:7" ht="15" thickBot="1" x14ac:dyDescent="0.35"/>
    <row r="37" spans="1:7" ht="15" thickBot="1" x14ac:dyDescent="0.35">
      <c r="C37" s="172" t="s">
        <v>27</v>
      </c>
      <c r="D37" s="173" t="s">
        <v>28</v>
      </c>
      <c r="E37" s="173" t="s">
        <v>29</v>
      </c>
      <c r="F37" s="174" t="s">
        <v>30</v>
      </c>
    </row>
    <row r="38" spans="1:7" ht="33.450000000000003" customHeight="1" thickBot="1" x14ac:dyDescent="0.35">
      <c r="A38" s="314" t="s">
        <v>42</v>
      </c>
      <c r="B38" s="315"/>
      <c r="C38" s="175">
        <f t="shared" ref="C38:D38" si="3">C3/C6</f>
        <v>15</v>
      </c>
      <c r="D38" s="176">
        <f t="shared" si="3"/>
        <v>7.5</v>
      </c>
      <c r="E38" s="176">
        <f>E3/E6</f>
        <v>10</v>
      </c>
      <c r="F38" s="177">
        <f>F3/F6</f>
        <v>25</v>
      </c>
    </row>
    <row r="39" spans="1:7" ht="33.450000000000003" customHeight="1" thickBot="1" x14ac:dyDescent="0.35">
      <c r="A39" s="314" t="s">
        <v>38</v>
      </c>
      <c r="B39" s="315"/>
      <c r="C39" s="37">
        <v>3</v>
      </c>
      <c r="D39" s="36">
        <f>ROUNDDOWN((40-C40-E40-F40)/D6,0)</f>
        <v>5</v>
      </c>
      <c r="E39" s="36">
        <f t="shared" ref="E39" si="4">E9</f>
        <v>6</v>
      </c>
      <c r="F39" s="38">
        <f>F9</f>
        <v>5</v>
      </c>
      <c r="G39" s="174" t="s">
        <v>40</v>
      </c>
    </row>
    <row r="40" spans="1:7" ht="33.450000000000003" customHeight="1" thickBot="1" x14ac:dyDescent="0.35">
      <c r="A40" s="312" t="s">
        <v>41</v>
      </c>
      <c r="B40" s="313"/>
      <c r="C40" s="175">
        <f>C39*C6</f>
        <v>3</v>
      </c>
      <c r="D40" s="176">
        <f t="shared" ref="D40" si="5">D39*D6</f>
        <v>20</v>
      </c>
      <c r="E40" s="176">
        <f>E39*E6</f>
        <v>12</v>
      </c>
      <c r="F40" s="177">
        <f>F39*F6</f>
        <v>5</v>
      </c>
      <c r="G40" s="177">
        <f>SUM(C40:F40)</f>
        <v>40</v>
      </c>
    </row>
    <row r="1048549" spans="16333:16333" x14ac:dyDescent="0.3">
      <c r="XDE1048549" s="50">
        <f ca="1">_xlfn.SHEETS()</f>
        <v>13</v>
      </c>
    </row>
    <row r="1048550" spans="16333:16333" x14ac:dyDescent="0.3">
      <c r="XDE1048550" s="50">
        <f>AREAS(solver_adj)</f>
        <v>1</v>
      </c>
    </row>
    <row r="1048551" spans="16333:16333" x14ac:dyDescent="0.3">
      <c r="XDE1048551" s="50">
        <f>solver_num</f>
        <v>3</v>
      </c>
    </row>
    <row r="1048552" spans="16333:16333" x14ac:dyDescent="0.3">
      <c r="XDE1048552" s="50">
        <f>solver_typ</f>
        <v>1</v>
      </c>
    </row>
    <row r="1048553" spans="16333:16333" x14ac:dyDescent="0.3">
      <c r="XDE1048553" s="50">
        <f>solver_eng</f>
        <v>2</v>
      </c>
    </row>
    <row r="1048554" spans="16333:16333" x14ac:dyDescent="0.3">
      <c r="XDE1048554" s="50">
        <f>solver_val</f>
        <v>0</v>
      </c>
    </row>
  </sheetData>
  <mergeCells count="9">
    <mergeCell ref="A40:B40"/>
    <mergeCell ref="A4:A8"/>
    <mergeCell ref="A12:B13"/>
    <mergeCell ref="G12:G13"/>
    <mergeCell ref="I12:I13"/>
    <mergeCell ref="A14:A18"/>
    <mergeCell ref="A28:A32"/>
    <mergeCell ref="A38:B38"/>
    <mergeCell ref="A39:B39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F56D9C-41F5-455A-AF64-E484ACE60C2F}">
  <sheetPr>
    <tabColor theme="6" tint="0.39997558519241921"/>
  </sheetPr>
  <dimension ref="A2:XDE1048554"/>
  <sheetViews>
    <sheetView topLeftCell="A7" zoomScaleNormal="100" workbookViewId="0">
      <selection activeCell="L28" sqref="L28"/>
    </sheetView>
  </sheetViews>
  <sheetFormatPr defaultColWidth="8.77734375" defaultRowHeight="14.4" x14ac:dyDescent="0.3"/>
  <cols>
    <col min="1" max="1" width="13.6640625" style="50" customWidth="1"/>
    <col min="2" max="2" width="9.21875" style="50" bestFit="1" customWidth="1"/>
    <col min="3" max="6" width="9.6640625" style="50" customWidth="1"/>
    <col min="7" max="16384" width="8.77734375" style="50"/>
  </cols>
  <sheetData>
    <row r="2" spans="1:9" x14ac:dyDescent="0.3">
      <c r="B2" s="146"/>
      <c r="C2" s="26" t="s">
        <v>27</v>
      </c>
      <c r="D2" s="27" t="s">
        <v>28</v>
      </c>
      <c r="E2" s="27" t="s">
        <v>29</v>
      </c>
      <c r="F2" s="28" t="s">
        <v>30</v>
      </c>
    </row>
    <row r="3" spans="1:9" ht="24" thickBot="1" x14ac:dyDescent="0.35">
      <c r="B3" s="150" t="s">
        <v>10</v>
      </c>
      <c r="C3" s="22">
        <v>15</v>
      </c>
      <c r="D3" s="23">
        <v>30</v>
      </c>
      <c r="E3" s="24">
        <v>20</v>
      </c>
      <c r="F3" s="25">
        <v>25</v>
      </c>
    </row>
    <row r="4" spans="1:9" ht="24.45" customHeight="1" x14ac:dyDescent="0.3">
      <c r="A4" s="294" t="s">
        <v>12</v>
      </c>
      <c r="B4" s="184" t="s">
        <v>22</v>
      </c>
      <c r="C4" s="190">
        <v>1</v>
      </c>
      <c r="D4" s="191">
        <v>2</v>
      </c>
      <c r="E4" s="192">
        <v>1</v>
      </c>
      <c r="F4" s="193">
        <v>3</v>
      </c>
    </row>
    <row r="5" spans="1:9" ht="24" thickBot="1" x14ac:dyDescent="0.35">
      <c r="A5" s="295"/>
      <c r="B5" s="156" t="s">
        <v>23</v>
      </c>
      <c r="C5" s="194">
        <v>2</v>
      </c>
      <c r="D5" s="12">
        <v>1</v>
      </c>
      <c r="E5" s="13">
        <v>3</v>
      </c>
      <c r="F5" s="130">
        <v>1</v>
      </c>
    </row>
    <row r="6" spans="1:9" ht="24" thickBot="1" x14ac:dyDescent="0.35">
      <c r="A6" s="295"/>
      <c r="B6" s="156" t="s">
        <v>24</v>
      </c>
      <c r="C6" s="200">
        <v>2</v>
      </c>
      <c r="D6" s="3">
        <v>1</v>
      </c>
      <c r="E6" s="183">
        <v>2</v>
      </c>
      <c r="F6" s="131">
        <v>2</v>
      </c>
    </row>
    <row r="7" spans="1:9" ht="24" thickBot="1" x14ac:dyDescent="0.35">
      <c r="A7" s="295"/>
      <c r="B7" s="156" t="s">
        <v>25</v>
      </c>
      <c r="C7" s="195">
        <v>1</v>
      </c>
      <c r="D7" s="181">
        <v>3</v>
      </c>
      <c r="E7" s="183">
        <v>2</v>
      </c>
      <c r="F7" s="196">
        <v>2</v>
      </c>
    </row>
    <row r="8" spans="1:9" ht="24" thickBot="1" x14ac:dyDescent="0.35">
      <c r="A8" s="296"/>
      <c r="B8" s="185" t="s">
        <v>26</v>
      </c>
      <c r="C8" s="197">
        <v>1</v>
      </c>
      <c r="D8" s="138">
        <v>3</v>
      </c>
      <c r="E8" s="139">
        <v>1</v>
      </c>
      <c r="F8" s="198">
        <v>1</v>
      </c>
    </row>
    <row r="9" spans="1:9" ht="23.4" x14ac:dyDescent="0.3">
      <c r="B9" s="150" t="s">
        <v>0</v>
      </c>
      <c r="C9" s="186">
        <v>4</v>
      </c>
      <c r="D9" s="187">
        <v>7</v>
      </c>
      <c r="E9" s="188">
        <v>6</v>
      </c>
      <c r="F9" s="189">
        <v>5</v>
      </c>
    </row>
    <row r="10" spans="1:9" ht="15" thickBot="1" x14ac:dyDescent="0.35"/>
    <row r="11" spans="1:9" ht="15" thickBot="1" x14ac:dyDescent="0.35">
      <c r="G11" s="272" t="s">
        <v>71</v>
      </c>
      <c r="H11" s="273">
        <v>40</v>
      </c>
    </row>
    <row r="12" spans="1:9" ht="23.55" customHeight="1" x14ac:dyDescent="0.3">
      <c r="A12" s="297" t="s">
        <v>11</v>
      </c>
      <c r="B12" s="298"/>
      <c r="C12" s="153" t="s">
        <v>27</v>
      </c>
      <c r="D12" s="154" t="s">
        <v>28</v>
      </c>
      <c r="E12" s="154" t="s">
        <v>29</v>
      </c>
      <c r="F12" s="155" t="s">
        <v>30</v>
      </c>
      <c r="G12" s="298" t="s">
        <v>19</v>
      </c>
      <c r="H12" s="47"/>
      <c r="I12" s="302" t="s">
        <v>21</v>
      </c>
    </row>
    <row r="13" spans="1:9" ht="23.55" customHeight="1" thickBot="1" x14ac:dyDescent="0.35">
      <c r="A13" s="299"/>
      <c r="B13" s="300"/>
      <c r="C13" s="33">
        <v>4</v>
      </c>
      <c r="D13" s="34">
        <v>6</v>
      </c>
      <c r="E13" s="34">
        <v>4</v>
      </c>
      <c r="F13" s="35">
        <v>5</v>
      </c>
      <c r="G13" s="301"/>
      <c r="H13" s="158" t="s">
        <v>20</v>
      </c>
      <c r="I13" s="303"/>
    </row>
    <row r="14" spans="1:9" ht="23.55" customHeight="1" x14ac:dyDescent="0.3">
      <c r="A14" s="304" t="s">
        <v>14</v>
      </c>
      <c r="B14" s="47" t="s">
        <v>13</v>
      </c>
      <c r="C14" s="159"/>
      <c r="D14" s="47"/>
      <c r="E14" s="47"/>
      <c r="F14" s="160"/>
      <c r="G14" s="47">
        <f>SUMPRODUCT($C$13:$F$13,C4:F4)</f>
        <v>35</v>
      </c>
      <c r="H14" s="47" t="s">
        <v>1</v>
      </c>
      <c r="I14" s="48">
        <f>$H$11</f>
        <v>40</v>
      </c>
    </row>
    <row r="15" spans="1:9" ht="23.55" customHeight="1" x14ac:dyDescent="0.3">
      <c r="A15" s="305"/>
      <c r="B15" s="50" t="s">
        <v>15</v>
      </c>
      <c r="C15" s="161"/>
      <c r="F15" s="162"/>
      <c r="G15" s="50">
        <f>SUMPRODUCT($C$13:$F$13,C5:F5)</f>
        <v>31</v>
      </c>
      <c r="H15" s="50" t="s">
        <v>1</v>
      </c>
      <c r="I15" s="51">
        <f t="shared" ref="I15:I18" si="0">$H$11</f>
        <v>40</v>
      </c>
    </row>
    <row r="16" spans="1:9" ht="23.55" customHeight="1" x14ac:dyDescent="0.3">
      <c r="A16" s="305"/>
      <c r="B16" s="50" t="s">
        <v>16</v>
      </c>
      <c r="C16" s="161"/>
      <c r="F16" s="162"/>
      <c r="G16" s="50">
        <f>SUMPRODUCT($C$13:$F$13,C6:F6)</f>
        <v>32</v>
      </c>
      <c r="H16" s="50" t="s">
        <v>1</v>
      </c>
      <c r="I16" s="51">
        <f t="shared" si="0"/>
        <v>40</v>
      </c>
    </row>
    <row r="17" spans="1:9" ht="23.55" customHeight="1" x14ac:dyDescent="0.3">
      <c r="A17" s="305"/>
      <c r="B17" s="50" t="s">
        <v>17</v>
      </c>
      <c r="C17" s="161"/>
      <c r="F17" s="162"/>
      <c r="G17" s="50">
        <f>SUMPRODUCT($C$13:$F$13,C7:F7)</f>
        <v>40</v>
      </c>
      <c r="H17" s="50" t="s">
        <v>1</v>
      </c>
      <c r="I17" s="51">
        <f t="shared" si="0"/>
        <v>40</v>
      </c>
    </row>
    <row r="18" spans="1:9" ht="23.55" customHeight="1" thickBot="1" x14ac:dyDescent="0.35">
      <c r="A18" s="306"/>
      <c r="B18" s="53" t="s">
        <v>18</v>
      </c>
      <c r="C18" s="163"/>
      <c r="D18" s="53"/>
      <c r="E18" s="53"/>
      <c r="F18" s="164"/>
      <c r="G18" s="53">
        <f>SUMPRODUCT($C$13:$F$13,C8:F8)</f>
        <v>31</v>
      </c>
      <c r="H18" s="53" t="s">
        <v>1</v>
      </c>
      <c r="I18" s="54">
        <f t="shared" si="0"/>
        <v>40</v>
      </c>
    </row>
    <row r="20" spans="1:9" ht="15" thickBot="1" x14ac:dyDescent="0.35"/>
    <row r="21" spans="1:9" ht="29.4" thickBot="1" x14ac:dyDescent="0.35">
      <c r="B21" s="165" t="s">
        <v>33</v>
      </c>
      <c r="C21" s="42">
        <f>SUMPRODUCT(C13:F13,C3:F3)</f>
        <v>445</v>
      </c>
    </row>
    <row r="25" spans="1:9" x14ac:dyDescent="0.3">
      <c r="A25" s="166" t="s">
        <v>43</v>
      </c>
    </row>
    <row r="26" spans="1:9" ht="15" thickBot="1" x14ac:dyDescent="0.35"/>
    <row r="27" spans="1:9" ht="15" thickBot="1" x14ac:dyDescent="0.35">
      <c r="C27" s="46" t="s">
        <v>27</v>
      </c>
      <c r="D27" s="167" t="s">
        <v>28</v>
      </c>
      <c r="E27" s="167" t="s">
        <v>29</v>
      </c>
      <c r="F27" s="168" t="s">
        <v>30</v>
      </c>
      <c r="G27" s="169" t="s">
        <v>40</v>
      </c>
    </row>
    <row r="28" spans="1:9" ht="19.95" customHeight="1" x14ac:dyDescent="0.3">
      <c r="A28" s="304" t="s">
        <v>14</v>
      </c>
      <c r="B28" s="47" t="s">
        <v>13</v>
      </c>
      <c r="C28" s="159">
        <f>C4*C$9</f>
        <v>4</v>
      </c>
      <c r="D28" s="47">
        <f t="shared" ref="D28:F28" si="1">D4*D$9</f>
        <v>14</v>
      </c>
      <c r="E28" s="47">
        <f t="shared" si="1"/>
        <v>6</v>
      </c>
      <c r="F28" s="160">
        <f t="shared" si="1"/>
        <v>15</v>
      </c>
      <c r="G28" s="169">
        <f>SUM(C28:F28)</f>
        <v>39</v>
      </c>
    </row>
    <row r="29" spans="1:9" ht="19.95" customHeight="1" x14ac:dyDescent="0.3">
      <c r="A29" s="305"/>
      <c r="B29" s="50" t="s">
        <v>15</v>
      </c>
      <c r="C29" s="161">
        <f t="shared" ref="C29:F32" si="2">C5*C$9</f>
        <v>8</v>
      </c>
      <c r="D29" s="50">
        <f t="shared" si="2"/>
        <v>7</v>
      </c>
      <c r="E29" s="50">
        <f t="shared" si="2"/>
        <v>18</v>
      </c>
      <c r="F29" s="162">
        <f t="shared" si="2"/>
        <v>5</v>
      </c>
      <c r="G29" s="170">
        <f>SUM(C29:F29)</f>
        <v>38</v>
      </c>
    </row>
    <row r="30" spans="1:9" ht="19.95" customHeight="1" x14ac:dyDescent="0.3">
      <c r="A30" s="305"/>
      <c r="B30" s="50" t="s">
        <v>16</v>
      </c>
      <c r="C30" s="161">
        <f t="shared" si="2"/>
        <v>8</v>
      </c>
      <c r="D30" s="50">
        <f t="shared" si="2"/>
        <v>7</v>
      </c>
      <c r="E30" s="50">
        <f t="shared" si="2"/>
        <v>12</v>
      </c>
      <c r="F30" s="162">
        <f t="shared" si="2"/>
        <v>10</v>
      </c>
      <c r="G30" s="170">
        <f>SUM(C30:F30)</f>
        <v>37</v>
      </c>
      <c r="H30" s="166"/>
    </row>
    <row r="31" spans="1:9" ht="19.95" customHeight="1" x14ac:dyDescent="0.3">
      <c r="A31" s="305"/>
      <c r="B31" s="4" t="s">
        <v>17</v>
      </c>
      <c r="C31" s="40">
        <f t="shared" si="2"/>
        <v>4</v>
      </c>
      <c r="D31" s="4">
        <f t="shared" si="2"/>
        <v>21</v>
      </c>
      <c r="E31" s="4">
        <f t="shared" si="2"/>
        <v>12</v>
      </c>
      <c r="F31" s="41">
        <f t="shared" si="2"/>
        <v>10</v>
      </c>
      <c r="G31" s="39">
        <f>SUM(C31:F31)</f>
        <v>47</v>
      </c>
      <c r="H31" s="50" t="s">
        <v>39</v>
      </c>
    </row>
    <row r="32" spans="1:9" ht="19.95" customHeight="1" thickBot="1" x14ac:dyDescent="0.35">
      <c r="A32" s="306"/>
      <c r="B32" s="53" t="s">
        <v>18</v>
      </c>
      <c r="C32" s="163">
        <f t="shared" si="2"/>
        <v>4</v>
      </c>
      <c r="D32" s="53">
        <f t="shared" si="2"/>
        <v>21</v>
      </c>
      <c r="E32" s="53">
        <f t="shared" si="2"/>
        <v>6</v>
      </c>
      <c r="F32" s="164">
        <f t="shared" si="2"/>
        <v>5</v>
      </c>
      <c r="G32" s="171">
        <f>SUM(C32:F32)</f>
        <v>36</v>
      </c>
    </row>
    <row r="36" spans="1:7" ht="15" thickBot="1" x14ac:dyDescent="0.35"/>
    <row r="37" spans="1:7" ht="15" thickBot="1" x14ac:dyDescent="0.35">
      <c r="C37" s="172" t="s">
        <v>27</v>
      </c>
      <c r="D37" s="173" t="s">
        <v>28</v>
      </c>
      <c r="E37" s="173" t="s">
        <v>29</v>
      </c>
      <c r="F37" s="174" t="s">
        <v>30</v>
      </c>
    </row>
    <row r="38" spans="1:7" ht="33.450000000000003" customHeight="1" thickBot="1" x14ac:dyDescent="0.35">
      <c r="A38" s="314" t="s">
        <v>42</v>
      </c>
      <c r="B38" s="315"/>
      <c r="C38" s="175">
        <f>C3/C7</f>
        <v>15</v>
      </c>
      <c r="D38" s="176">
        <f t="shared" ref="D38:F38" si="3">D3/D7</f>
        <v>10</v>
      </c>
      <c r="E38" s="176">
        <f t="shared" si="3"/>
        <v>10</v>
      </c>
      <c r="F38" s="177">
        <f t="shared" si="3"/>
        <v>12.5</v>
      </c>
    </row>
    <row r="39" spans="1:7" ht="33.450000000000003" customHeight="1" thickBot="1" x14ac:dyDescent="0.35">
      <c r="A39" s="314" t="s">
        <v>38</v>
      </c>
      <c r="B39" s="315"/>
      <c r="C39" s="37">
        <f>C9</f>
        <v>4</v>
      </c>
      <c r="D39" s="36">
        <f>ROUNDDOWN((40-C40-E40-F40)/D7,0)</f>
        <v>6</v>
      </c>
      <c r="E39" s="36">
        <v>4</v>
      </c>
      <c r="F39" s="38">
        <f>F9</f>
        <v>5</v>
      </c>
      <c r="G39" s="174" t="s">
        <v>40</v>
      </c>
    </row>
    <row r="40" spans="1:7" ht="33.450000000000003" customHeight="1" thickBot="1" x14ac:dyDescent="0.35">
      <c r="A40" s="312" t="s">
        <v>41</v>
      </c>
      <c r="B40" s="313"/>
      <c r="C40" s="175">
        <f>C39*C7</f>
        <v>4</v>
      </c>
      <c r="D40" s="176">
        <f>D39*D7</f>
        <v>18</v>
      </c>
      <c r="E40" s="176">
        <f>E39*E7</f>
        <v>8</v>
      </c>
      <c r="F40" s="177">
        <f>F39*F7</f>
        <v>10</v>
      </c>
      <c r="G40" s="177">
        <f>SUM(C40:F40)</f>
        <v>40</v>
      </c>
    </row>
    <row r="1048549" spans="16333:16333" x14ac:dyDescent="0.3">
      <c r="XDE1048549" s="50">
        <f ca="1">_xlfn.SHEETS()</f>
        <v>13</v>
      </c>
    </row>
    <row r="1048550" spans="16333:16333" x14ac:dyDescent="0.3">
      <c r="XDE1048550" s="50">
        <f>AREAS(solver_adj)</f>
        <v>1</v>
      </c>
    </row>
    <row r="1048551" spans="16333:16333" x14ac:dyDescent="0.3">
      <c r="XDE1048551" s="50">
        <f>solver_num</f>
        <v>3</v>
      </c>
    </row>
    <row r="1048552" spans="16333:16333" x14ac:dyDescent="0.3">
      <c r="XDE1048552" s="50">
        <f>solver_typ</f>
        <v>1</v>
      </c>
    </row>
    <row r="1048553" spans="16333:16333" x14ac:dyDescent="0.3">
      <c r="XDE1048553" s="50">
        <f>solver_eng</f>
        <v>2</v>
      </c>
    </row>
    <row r="1048554" spans="16333:16333" x14ac:dyDescent="0.3">
      <c r="XDE1048554" s="50">
        <f>solver_val</f>
        <v>0</v>
      </c>
    </row>
  </sheetData>
  <mergeCells count="9">
    <mergeCell ref="A40:B40"/>
    <mergeCell ref="A4:A8"/>
    <mergeCell ref="A12:B13"/>
    <mergeCell ref="G12:G13"/>
    <mergeCell ref="I12:I13"/>
    <mergeCell ref="A14:A18"/>
    <mergeCell ref="A28:A32"/>
    <mergeCell ref="A38:B38"/>
    <mergeCell ref="A39:B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LP Module 1 </vt:lpstr>
      <vt:lpstr>Linear IP Module 1</vt:lpstr>
      <vt:lpstr>Sensitivity LP Report 1</vt:lpstr>
      <vt:lpstr>TOC Module 1</vt:lpstr>
      <vt:lpstr>Gantt Charts</vt:lpstr>
      <vt:lpstr>Option 1</vt:lpstr>
      <vt:lpstr>Option 2</vt:lpstr>
      <vt:lpstr>Option 3</vt:lpstr>
      <vt:lpstr>Option 4</vt:lpstr>
      <vt:lpstr>Option 5</vt:lpstr>
      <vt:lpstr>Option 6</vt:lpstr>
      <vt:lpstr>Difference in Profits </vt:lpstr>
      <vt:lpstr>Centralized model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MLINAR Tanja</dc:creator>
  <cp:lastModifiedBy>VANDENBROEKE Maud</cp:lastModifiedBy>
  <cp:lastPrinted>2024-11-13T07:20:30Z</cp:lastPrinted>
  <dcterms:created xsi:type="dcterms:W3CDTF">2024-11-04T08:44:18Z</dcterms:created>
  <dcterms:modified xsi:type="dcterms:W3CDTF">2025-05-06T05:14:42Z</dcterms:modified>
</cp:coreProperties>
</file>